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gazdaságivezető\Beszámoló PRIMER 2017\"/>
    </mc:Choice>
  </mc:AlternateContent>
  <bookViews>
    <workbookView xWindow="0" yWindow="0" windowWidth="24000" windowHeight="9720" tabRatio="777" activeTab="2"/>
  </bookViews>
  <sheets>
    <sheet name="Mérleg aktívák" sheetId="5" r:id="rId1"/>
    <sheet name="előlap 2017" sheetId="8" r:id="rId2"/>
    <sheet name="Mérleg passzívák" sheetId="6" r:id="rId3"/>
    <sheet name="Eredménykimutatás" sheetId="7" r:id="rId4"/>
  </sheets>
  <externalReferences>
    <externalReference r:id="rId5"/>
  </externalReferences>
  <definedNames>
    <definedName name="A__EREDMÉNYKIMUTATÁS">#REF!</definedName>
    <definedName name="Adat1Pügy.">#REF!</definedName>
    <definedName name="AdatCéltartalékTábla">#REF!</definedName>
    <definedName name="AdatSajátTőkeTábla">#REF!</definedName>
    <definedName name="B__EREDMÉNYKIMUTATÁS">#REF!</definedName>
    <definedName name="Egyéb_bev_Tábla">#REF!</definedName>
    <definedName name="Egyéb_költs_Tábla">#REF!</definedName>
    <definedName name="Egyéb_köv_Tábla">#REF!</definedName>
    <definedName name="Egyéb_ráford_Tábla">#REF!</definedName>
    <definedName name="Egyéb_Rövlej_Tábla">#REF!</definedName>
    <definedName name="Eredmény_és_jövedelem">#REF!</definedName>
    <definedName name="Költségszerkezet">#REF!</definedName>
    <definedName name="MÉRLEG_Eszközök__aktívák">#REF!</definedName>
    <definedName name="MÉRLEG_Források__passzívák">#REF!</definedName>
    <definedName name="NémetEredmA">#REF!</definedName>
    <definedName name="NémetEredmB">#REF!</definedName>
    <definedName name="NémetEszköz">#REF!</definedName>
    <definedName name="NémetForrás">#REF!</definedName>
    <definedName name="PénzeszközTábla">#REF!</definedName>
    <definedName name="Pénzügyi_helyz.___A">#REF!</definedName>
    <definedName name="Pénzügyi_helyz.___B">#REF!</definedName>
    <definedName name="Tárgyi_Eszköz_Állomány">#REF!</definedName>
    <definedName name="Vagyoni_helyzet">#REF!</definedName>
    <definedName name="wrn.Proba." hidden="1">{#N/A,#N/A,TRUE,"A1";#N/A,#N/A,TRUE,"A2";#N/A,#N/A,TRUE,"B1"}</definedName>
  </definedNames>
  <calcPr calcId="152511"/>
  <customWorkbookViews>
    <customWorkbookView name="Bergmann Kft. - Egyéni nézet" guid="{D7D6F791-06B9-494D-AA5C-5B554DC60D3B}" mergeInterval="0" personalView="1" maximized="1" windowWidth="1020" windowHeight="570" tabRatio="777" activeSheetId="17"/>
  </customWorkbookViews>
</workbook>
</file>

<file path=xl/calcChain.xml><?xml version="1.0" encoding="utf-8"?>
<calcChain xmlns="http://schemas.openxmlformats.org/spreadsheetml/2006/main">
  <c r="E79" i="6" l="1"/>
  <c r="C25" i="6" l="1"/>
  <c r="C16" i="6"/>
  <c r="C85" i="5"/>
  <c r="C82" i="5"/>
  <c r="C66" i="5"/>
  <c r="C59" i="5"/>
  <c r="C58" i="5"/>
  <c r="C32" i="5"/>
  <c r="C15" i="5" s="1"/>
  <c r="C24" i="5"/>
  <c r="C16" i="5"/>
  <c r="C15" i="8" l="1"/>
  <c r="C14" i="8"/>
  <c r="C12" i="8"/>
  <c r="B5" i="8"/>
  <c r="B2" i="8"/>
  <c r="C50" i="7" l="1"/>
  <c r="E49" i="6"/>
  <c r="C49" i="6"/>
  <c r="B43" i="7" l="1"/>
  <c r="B40" i="7"/>
  <c r="B6" i="7"/>
  <c r="B3" i="7"/>
  <c r="B42" i="6"/>
  <c r="B39" i="6"/>
  <c r="B37" i="6"/>
  <c r="B6" i="6"/>
  <c r="B3" i="6"/>
  <c r="B49" i="5"/>
  <c r="B46" i="5"/>
  <c r="A82" i="7" l="1"/>
  <c r="C62" i="7"/>
  <c r="A85" i="6"/>
  <c r="C51" i="6"/>
  <c r="E51" i="6"/>
  <c r="E30" i="6"/>
  <c r="E14" i="6"/>
  <c r="C14" i="6"/>
  <c r="E56" i="5"/>
  <c r="E62" i="7" l="1"/>
  <c r="E28" i="7"/>
  <c r="E32" i="7" l="1"/>
  <c r="E17" i="7" l="1"/>
  <c r="E25" i="6" l="1"/>
  <c r="E73" i="7" l="1"/>
  <c r="E36" i="7" l="1"/>
  <c r="E74" i="7" s="1"/>
  <c r="E76" i="7" s="1"/>
  <c r="E90" i="5" l="1"/>
  <c r="E16" i="6"/>
</calcChain>
</file>

<file path=xl/sharedStrings.xml><?xml version="1.0" encoding="utf-8"?>
<sst xmlns="http://schemas.openxmlformats.org/spreadsheetml/2006/main" count="404" uniqueCount="308">
  <si>
    <t>Befektetett pénzügyi eszközök értékhelyesbítése</t>
  </si>
  <si>
    <t>Anyagok</t>
  </si>
  <si>
    <t>Befejezetlen termelés és félkész termékek</t>
  </si>
  <si>
    <t>Növendék-, hízó- és egyéb állatok</t>
  </si>
  <si>
    <t>Késztermékek</t>
  </si>
  <si>
    <t>Áruk</t>
  </si>
  <si>
    <t>Készletekre adott előlegek</t>
  </si>
  <si>
    <t>Követelések áruszállításból és szolgáltatásokból (vevők)</t>
  </si>
  <si>
    <t>Követelések kapcsolt vállalkozással szemben</t>
  </si>
  <si>
    <t>Követelések egyéb részesedési viszonyban lévő vállalkozással szemben</t>
  </si>
  <si>
    <t>Váltókövetelések</t>
  </si>
  <si>
    <t>Egyéb követelések</t>
  </si>
  <si>
    <t>Részesedés kapcsolt vállalkozásban</t>
  </si>
  <si>
    <t>Egyéb részesedés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</si>
  <si>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</si>
  <si>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</si>
  <si>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</si>
  <si>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</si>
  <si>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</si>
  <si>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</si>
  <si>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</si>
  <si>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</si>
  <si>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</si>
  <si>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</si>
  <si>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</si>
  <si>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</si>
  <si>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</si>
  <si>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</si>
  <si>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</si>
  <si>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</si>
  <si>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</si>
  <si>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</si>
  <si>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</si>
  <si>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</si>
  <si>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</si>
  <si>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</si>
  <si>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</si>
  <si>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</si>
  <si>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</si>
  <si>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</si>
  <si>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</si>
  <si>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</si>
  <si>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</si>
  <si>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</si>
  <si>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</si>
  <si>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</si>
  <si>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</si>
  <si>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</si>
  <si>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</si>
  <si>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</si>
  <si>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</si>
  <si>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</si>
  <si>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</si>
  <si>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</si>
  <si>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</si>
  <si>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</si>
  <si>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</si>
  <si>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</si>
  <si>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</si>
  <si>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</si>
  <si>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</si>
  <si>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</si>
  <si>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</si>
  <si>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</si>
  <si>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</si>
  <si>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</si>
  <si>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</si>
  <si>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</si>
  <si>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</si>
  <si>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</si>
  <si>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</si>
  <si>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</si>
  <si>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</si>
  <si>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</si>
  <si>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</si>
  <si>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</si>
  <si>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</si>
  <si>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</si>
  <si>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</si>
  <si>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</si>
  <si>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</si>
  <si>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</si>
  <si>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</si>
  <si>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</si>
  <si>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</si>
  <si>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</si>
  <si>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</si>
  <si>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</si>
  <si>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</si>
  <si>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</si>
  <si>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(összköltség eljárással)</t>
  </si>
  <si>
    <t>I.</t>
  </si>
  <si>
    <t>II.</t>
  </si>
  <si>
    <t>III.</t>
  </si>
  <si>
    <t>Egyéb bevételek</t>
  </si>
  <si>
    <t>IV.</t>
  </si>
  <si>
    <t>V.</t>
  </si>
  <si>
    <t>VI.</t>
  </si>
  <si>
    <t>Értékcsökkenési leírás</t>
  </si>
  <si>
    <t>VII.</t>
  </si>
  <si>
    <t>Egyéb ráfordítások</t>
  </si>
  <si>
    <t>A.</t>
  </si>
  <si>
    <t>VIII.</t>
  </si>
  <si>
    <t>IX.</t>
  </si>
  <si>
    <t>B.</t>
  </si>
  <si>
    <t>C.</t>
  </si>
  <si>
    <t>X.</t>
  </si>
  <si>
    <t>D.</t>
  </si>
  <si>
    <t>Adófizetési kötelezettség</t>
  </si>
  <si>
    <t>Rövid lejáratú hitelek</t>
  </si>
  <si>
    <t>Bankbetétek</t>
  </si>
  <si>
    <t>II. JEGYZETT, DE MÉG BE NEM FIZETETT TŐKE      (-)</t>
  </si>
  <si>
    <t>III. TŐKETARTALÉK</t>
  </si>
  <si>
    <t>IV. EREDMÉNYTARTALÉK</t>
  </si>
  <si>
    <t>V. LEKÖTÖTT TARTALÉK</t>
  </si>
  <si>
    <t>VI. ÉRTÉKELÉSI TARTALÉK</t>
  </si>
  <si>
    <t>Céltartalék a várható kötelezettségekre</t>
  </si>
  <si>
    <t>Céltartalék a várható költségekre</t>
  </si>
  <si>
    <t>Egyéb céltartalék</t>
  </si>
  <si>
    <t>Hátrasorolt kötelezettségek kapcsolt vállalkozással szemben</t>
  </si>
  <si>
    <t>Hátrasorolt kötelezettségek egyéb részesedési viszonyban lévő vállalkozással szemben</t>
  </si>
  <si>
    <t xml:space="preserve">Hátrasorolt kötelezettségek egyéb gazdálkodóval szemben </t>
  </si>
  <si>
    <t xml:space="preserve">ÉVES BESZÁMOLÓ MÉRLEGE </t>
  </si>
  <si>
    <t>Források (passzívák)</t>
  </si>
  <si>
    <t>Hosszú lejáratra kapott kölcsönök</t>
  </si>
  <si>
    <t>Átváltoztatható kötvények</t>
  </si>
  <si>
    <t>Tartozások kötvénykibocsátásból</t>
  </si>
  <si>
    <t>Beruházási és fejlesztési hitelek</t>
  </si>
  <si>
    <t>Egyéb hosszú lejáratú hitelek</t>
  </si>
  <si>
    <t>Tartós kötelezettségek kapcsolt vállalkozással szemben</t>
  </si>
  <si>
    <t>Tartós kötelezettségek egyéb részesedési viszonyban lévő vállalkozással szemben</t>
  </si>
  <si>
    <t xml:space="preserve"> Egyéb hosszú lejáratú kötelezettségek</t>
  </si>
  <si>
    <t>Rövid lejáratú kölcsönök</t>
  </si>
  <si>
    <t>Vevőktől kapott előlegek</t>
  </si>
  <si>
    <t>Váltótartozások</t>
  </si>
  <si>
    <t>Rövid lejáratú kötelezettségek kapcsolt vállalkozással szemben</t>
  </si>
  <si>
    <t>Rövid lejáratú kötelezettségek egyéb részesedési viszonyban lévő vállalkozással szemben</t>
  </si>
  <si>
    <t>Saját termelésű készletek állományváltozása</t>
  </si>
  <si>
    <t>Saját előállítású eszközök aktivált értéke</t>
  </si>
  <si>
    <t>Anyagköltség</t>
  </si>
  <si>
    <t>Egyéb szolgáltatások értéke</t>
  </si>
  <si>
    <t>Eladott áruk beszerzési értéke</t>
  </si>
  <si>
    <t>Eladott (közvetített) szolgáltatások értéke</t>
  </si>
  <si>
    <t>Bérköltség</t>
  </si>
  <si>
    <t>Személyi jellegű egyéb kifizetések</t>
  </si>
  <si>
    <t>Bérjárulékok</t>
  </si>
  <si>
    <t>Egyéb berendezések, felszerelések, járművek</t>
  </si>
  <si>
    <t>Beruházások, felújítások</t>
  </si>
  <si>
    <t>Beruházásokra adott előlegek</t>
  </si>
  <si>
    <t>Tárgyi eszközök értékhelyesbítése</t>
  </si>
  <si>
    <t>Tartós részesedés kapcsolt vállalkozásban</t>
  </si>
  <si>
    <t>Tartósan adott kölcsön kapcsolt vállalkozásban</t>
  </si>
  <si>
    <t>Egyéb tartós részesedés</t>
  </si>
  <si>
    <t>Tartósan adott kölcsön egyéb részesedési viszonyban álló vállalkozásban</t>
  </si>
  <si>
    <t>Egyéb tartósan adott kölcsön</t>
  </si>
  <si>
    <t>Tartós hitelviszony megtestesítő értékpapír</t>
  </si>
  <si>
    <t>b</t>
  </si>
  <si>
    <t>c</t>
  </si>
  <si>
    <t>d</t>
  </si>
  <si>
    <t>e</t>
  </si>
  <si>
    <t>Saját részvények, saját üzletrészek</t>
  </si>
  <si>
    <t>Forgatási célú hitelviszonyt megtestesítő értékpapírok</t>
  </si>
  <si>
    <t>Pénztár, csekkek</t>
  </si>
  <si>
    <t>Egyéb rövid lejáratú kötelezettségek</t>
  </si>
  <si>
    <t>Bevételek passzív időbeli elhatárolása</t>
  </si>
  <si>
    <t>Költségek, ráfordítások passzív időbeli elhatárolása</t>
  </si>
  <si>
    <t>Halasztott bevételek</t>
  </si>
  <si>
    <t>ÉVES BESZÁMOLÓ EREDMÉNYKIMUTATÁSA</t>
  </si>
  <si>
    <t>Tétel-szám</t>
  </si>
  <si>
    <t>Export értékesítés nettó árbevétele</t>
  </si>
  <si>
    <t>III.sorból: visszaírt értékvesztés</t>
  </si>
  <si>
    <t>Igénybe vett szolgáltatások értéke</t>
  </si>
  <si>
    <t>VII.sorból: értékvesztés</t>
  </si>
  <si>
    <t>Kapott (járó) osztalék és részesedés</t>
  </si>
  <si>
    <t>13.sorból: kapcsolt vállalkozástól kapott</t>
  </si>
  <si>
    <t>14.sorból: kapcsolt vállalkozástól kapott</t>
  </si>
  <si>
    <t>15.sorból: kapcsolt vállalkozástól kapott</t>
  </si>
  <si>
    <t>Egyéb kapott (járó) kamatok és kamatjellegű bevételek</t>
  </si>
  <si>
    <t>16.sorból: kapcsolt vállalkozástól kapott</t>
  </si>
  <si>
    <t>Pénzügyi műveletek egyéb bevételei</t>
  </si>
  <si>
    <t>18.sorból: kapcsolt vállalkozásnak adott</t>
  </si>
  <si>
    <t>19.sorból: kapcsolt vállalkozásnak adott</t>
  </si>
  <si>
    <t>Pénzügyi műveletek egyéb ráfordításai</t>
  </si>
  <si>
    <t>Tenyészállatok</t>
  </si>
  <si>
    <t>Bevételek aktív időbeli elhatárolása</t>
  </si>
  <si>
    <t>Költségek, ráfordítások aktív időbeli elhatárolása</t>
  </si>
  <si>
    <t>Halasztott ráfordítások</t>
  </si>
  <si>
    <t xml:space="preserve"> I. JEGYZETT TŐKE</t>
  </si>
  <si>
    <t>Belföldi értékesítés nettó árbevétele</t>
  </si>
  <si>
    <t>a</t>
  </si>
  <si>
    <t>Kísérleti fejlesztés aktivált értéke</t>
  </si>
  <si>
    <t>Vagyoni értékű jogok</t>
  </si>
  <si>
    <t>Szellemi termékek</t>
  </si>
  <si>
    <t>Üzleti vagy cégérték</t>
  </si>
  <si>
    <t>Immateriális javakra adott előlegek</t>
  </si>
  <si>
    <t>Immateriális javak értékhelyesbítése</t>
  </si>
  <si>
    <t xml:space="preserve"> II. TÁRGYI ESZKÖZÖK (11. - 17. sorok)</t>
  </si>
  <si>
    <t>Ingatlanok és kapcsolódó vagyoni értékű jogok</t>
  </si>
  <si>
    <t>Műszaki berendezések, gépek, járművek</t>
  </si>
  <si>
    <t xml:space="preserve">                                                            </t>
  </si>
  <si>
    <t>A vállalkozás vezetője (képviselője)</t>
  </si>
  <si>
    <t>P.H.</t>
  </si>
  <si>
    <t>Eszközök (aktívák)</t>
  </si>
  <si>
    <t>Sor-szám</t>
  </si>
  <si>
    <t>Előző évek módosításai</t>
  </si>
  <si>
    <t xml:space="preserve">  I. IMMATERIÁLIS JAVAK (03. - 09. sorok)</t>
  </si>
  <si>
    <t>Alapítás-átszervezés aktivált értéke</t>
  </si>
  <si>
    <t>Statisztikai számjel</t>
  </si>
  <si>
    <t>A tétel megnevezése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</si>
  <si>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</si>
  <si>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</si>
  <si>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</si>
  <si>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</si>
  <si>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</si>
  <si>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</si>
  <si>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</si>
  <si>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</si>
  <si>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</si>
  <si>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</si>
  <si>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</si>
  <si>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</si>
  <si>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</si>
  <si>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</si>
  <si>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</si>
  <si>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</si>
  <si>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</si>
  <si>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</si>
  <si>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Cégjegyzékszám</t>
  </si>
  <si>
    <t>Kötelezettségek áruszállításból és szolgáltatásból (szállítók)</t>
  </si>
  <si>
    <t>Értékesítés nettó árbevétele (01.+02.)</t>
  </si>
  <si>
    <t>Aktivált saját teljesítmények értéke ( ± 03.+04.)</t>
  </si>
  <si>
    <t>Anyagjellegű ráfordítások (05.+06.+07.+08.+09.)</t>
  </si>
  <si>
    <t>Személyi jellegű ráfordítások (10.+11.+12.)</t>
  </si>
  <si>
    <t>ÜZEMI (ÜZLETI) TEVÉKENYSÉG EREDMÉNYE(I.±II.+III.-IV.-V.-VI.-VII.)</t>
  </si>
  <si>
    <t>Pénzügyi műveletek bevételei (13.+14.+15.+16.+17.)</t>
  </si>
  <si>
    <t>PÉNZÜGYI MŰVELETEK EREDMÉNYE (VIII.-IX.)</t>
  </si>
  <si>
    <t>A. Befektetett eszközök (02. + 10. + 18. sor)</t>
  </si>
  <si>
    <t xml:space="preserve">G. Passzív időbeli elhatárolások </t>
  </si>
  <si>
    <t>ÉVES BESZÁMOLÓ MÉRLEGE</t>
  </si>
  <si>
    <t>adatok ezer forintban</t>
  </si>
  <si>
    <t>VII. ADÓZOTT EREDMÉNY</t>
  </si>
  <si>
    <t>2016.</t>
  </si>
  <si>
    <t>ADÓZÁS ELŐTTI EREDMÉNY (±A.±B.)</t>
  </si>
  <si>
    <t>ADÓZOTT EREDMÉNY (±C.-X.)</t>
  </si>
  <si>
    <t>Cégnév:</t>
  </si>
  <si>
    <t>Sorszám</t>
  </si>
  <si>
    <t>Tartós jelentős tulajdoni részesedés</t>
  </si>
  <si>
    <t>Tartósan adott kölcsön jelentős tulajdoni részesedési viszonyban álló vállalkozásban</t>
  </si>
  <si>
    <t>Befektetett pénzügyi eszközök értékelési különbözete</t>
  </si>
  <si>
    <t>Követelések jelentős tulajdoni részesedési viszonyban lévő vállalkozással szemben</t>
  </si>
  <si>
    <t>Követelések értékelési különbözete</t>
  </si>
  <si>
    <t>Származékos ügyletek pozitív értékelési különbözete</t>
  </si>
  <si>
    <t>Jelentős tulajdoni részesedés</t>
  </si>
  <si>
    <t>Értékpapírok értékelési különbözete</t>
  </si>
  <si>
    <t xml:space="preserve"> III. BEFEKTETETT PÉNZÜGYI ESZKÖZÖK  (19. - 28. sorok)</t>
  </si>
  <si>
    <t>B. Forgóeszközök (30. + 37. + 46. + 53. sor)</t>
  </si>
  <si>
    <t xml:space="preserve">  I. KÉSZLETEK (31. - 36. sorok)</t>
  </si>
  <si>
    <t xml:space="preserve">  II. KÖVETELÉSEK (38. - 45. sorok)</t>
  </si>
  <si>
    <t xml:space="preserve">  III. ÉRTÉKPAPÍROK (47. - 52. sorok)</t>
  </si>
  <si>
    <t xml:space="preserve">  IV. PÉNZESZKÖZÖK (54. - 55. sorok)</t>
  </si>
  <si>
    <t xml:space="preserve">C. Aktív időbeli elhatárolások (57. - 59. sorok) </t>
  </si>
  <si>
    <t>ESZKÖZÖK (AKTÍVÁK) ÖSSZESEN (01. + 29. + 56. sor)</t>
  </si>
  <si>
    <t xml:space="preserve"> 62. sorból:   visszavásárolt tulajdonosi részesedés névértéken</t>
  </si>
  <si>
    <t>E. Céltartalékok (71. - 73. sorok)</t>
  </si>
  <si>
    <t>D. Saját tőke (62.+64.+65.+66.+67.+68.+69. sor)</t>
  </si>
  <si>
    <t>Hátrasorolt kötelezettségek jelentős tulajdoni részesedési viszonyban lévő vállalkozással szemben</t>
  </si>
  <si>
    <t>I. HÁTRASOROLT KÖTELEZETTSÉGEK (76.-79. sorok)</t>
  </si>
  <si>
    <t>Tartós kötelezettségek jelentős tulajdoni részesedési viszonyban lévő vállalkozásokkal szemben</t>
  </si>
  <si>
    <t>II. HOSSZÚ LEJÁRATÚ KÖTELEZETTSÉGEK (81.-89. sorok)</t>
  </si>
  <si>
    <t>95.</t>
  </si>
  <si>
    <t>96.</t>
  </si>
  <si>
    <t>97.</t>
  </si>
  <si>
    <t>98.</t>
  </si>
  <si>
    <t>99.</t>
  </si>
  <si>
    <t xml:space="preserve">91. sorból: az átváltoztatható kötvények </t>
  </si>
  <si>
    <t>Rövid lejáratú kötelezettségek jelentős tulajdoni részesedési viszonyban lévő vállalkozásokkal szemben</t>
  </si>
  <si>
    <t>Kötelezettségek értékelési különbözete</t>
  </si>
  <si>
    <t>Származékos ügyletek negatív értékelési különbözete</t>
  </si>
  <si>
    <t>100.</t>
  </si>
  <si>
    <t>101.</t>
  </si>
  <si>
    <t>102.</t>
  </si>
  <si>
    <t>103.</t>
  </si>
  <si>
    <t>104.</t>
  </si>
  <si>
    <t>105.</t>
  </si>
  <si>
    <t>106.</t>
  </si>
  <si>
    <t>107.</t>
  </si>
  <si>
    <t>F. Kötelezettségek (75.+80.+90.sor)</t>
  </si>
  <si>
    <t xml:space="preserve"> III. RÖVID LEJÁRATÚ KÖTELEZETTSÉGEK (91. és 93.-102. sorok)</t>
  </si>
  <si>
    <t>FORRÁSOK (PASSZÍVÁK) ÖSSZESEN (61.+70.+74.+103. sor)</t>
  </si>
  <si>
    <t>Részesedésekből származó bevételek, árfolyamnyereségek</t>
  </si>
  <si>
    <t>Befektetett pénzügyi eszközökből (értékpapírokból, kölcsönökből) származó bevételek, árfolyamnyereségek</t>
  </si>
  <si>
    <t>Részesedésekből származó ráfordítások, árfolyamveszteségek</t>
  </si>
  <si>
    <t>Befektetett pénzügyi eszközökből (értékpapírokból, kölcsönökből) származó ráfordítások, árfolyamveszteségek</t>
  </si>
  <si>
    <t>Fizetendő (fizetett) kamatok és kamatjellegű ráfordítások</t>
  </si>
  <si>
    <t>20.sorból: kapcsolt vállalkozásnak adott</t>
  </si>
  <si>
    <t>Részesedések, értékpapírok, tartósan adott kölcsönök, bankbetétek értékvesztése</t>
  </si>
  <si>
    <t>17.sorból: értékelési különbözet</t>
  </si>
  <si>
    <t>22.sorból: értékelési különbözet</t>
  </si>
  <si>
    <t>Pénzügyi műveletek ráfordításai (18.+19.+20+21+22.)</t>
  </si>
  <si>
    <t>11325462 3530 11 319</t>
  </si>
  <si>
    <t>19-09-501225</t>
  </si>
  <si>
    <t>PRIMER Ajkai Távhőszolgáltatási Kft.</t>
  </si>
  <si>
    <t>Cégjegyzék száma</t>
  </si>
  <si>
    <t>Éves beszámoló</t>
  </si>
  <si>
    <t>Holczinger József</t>
  </si>
  <si>
    <t>ügyvezető igazgató</t>
  </si>
  <si>
    <t>Ajka, 2018. március 31.</t>
  </si>
  <si>
    <t>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</si>
</sst>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yyyy/\ mmmm\ d\."/>
    <numFmt numFmtId="166" formatCode="00&quot;-&quot;00&quot;-&quot;000000"/>
  </numFmts>
  <fonts count="31" x14ac:knownFonts="1">
    <font>
      <sz val="10"/>
      <name val="MS Sans Serif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8"/>
      <name val="Arial CE"/>
      <family val="2"/>
      <charset val="238"/>
    </font>
    <font>
      <b/>
      <u/>
      <sz val="13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0"/>
      <name val="Arial CE"/>
    </font>
    <font>
      <sz val="10"/>
      <name val="MS Sans Serif"/>
      <family val="2"/>
    </font>
    <font>
      <sz val="10"/>
      <color rgb="FFFF0000"/>
      <name val="Arial CE"/>
      <family val="2"/>
      <charset val="238"/>
    </font>
    <font>
      <sz val="10"/>
      <name val="Arial CE"/>
    </font>
    <font>
      <b/>
      <sz val="18"/>
      <name val="Arial CE"/>
      <charset val="238"/>
    </font>
    <font>
      <sz val="16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</font>
    <font>
      <sz val="12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</font>
    <font>
      <b/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239">
    <xf numFmtId="0" fontId="0" fillId="0" borderId="0" xfId="0"/>
    <xf numFmtId="3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left" vertical="center" indent="2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</xf>
    <xf numFmtId="3" fontId="2" fillId="0" borderId="2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 indent="2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vertical="center"/>
    </xf>
    <xf numFmtId="3" fontId="2" fillId="0" borderId="23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indent="2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</xf>
    <xf numFmtId="3" fontId="2" fillId="0" borderId="16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 wrapText="1" indent="2"/>
      <protection locked="0"/>
    </xf>
    <xf numFmtId="0" fontId="4" fillId="0" borderId="8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Protection="1"/>
    <xf numFmtId="3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3" fontId="3" fillId="0" borderId="24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3" fontId="4" fillId="0" borderId="12" xfId="0" applyNumberFormat="1" applyFont="1" applyBorder="1" applyAlignment="1" applyProtection="1">
      <alignment horizontal="center"/>
    </xf>
    <xf numFmtId="3" fontId="4" fillId="0" borderId="16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Border="1" applyProtection="1"/>
    <xf numFmtId="3" fontId="4" fillId="0" borderId="1" xfId="0" applyNumberFormat="1" applyFont="1" applyBorder="1" applyAlignment="1" applyProtection="1">
      <alignment horizontal="right"/>
    </xf>
    <xf numFmtId="0" fontId="10" fillId="0" borderId="0" xfId="0" applyFont="1" applyProtection="1"/>
    <xf numFmtId="0" fontId="11" fillId="0" borderId="0" xfId="0" applyFont="1" applyAlignment="1" applyProtection="1">
      <alignment horizontal="right"/>
    </xf>
    <xf numFmtId="0" fontId="10" fillId="0" borderId="0" xfId="0" applyFont="1" applyProtection="1">
      <protection locked="0"/>
    </xf>
    <xf numFmtId="3" fontId="10" fillId="0" borderId="0" xfId="0" applyNumberFormat="1" applyFont="1" applyAlignment="1" applyProtection="1">
      <alignment horizontal="centerContinuous"/>
      <protection locked="0"/>
    </xf>
    <xf numFmtId="165" fontId="4" fillId="0" borderId="0" xfId="0" applyNumberFormat="1" applyFont="1" applyAlignment="1" applyProtection="1">
      <alignment horizontal="centerContinuous"/>
    </xf>
    <xf numFmtId="0" fontId="9" fillId="0" borderId="0" xfId="0" applyFont="1" applyProtection="1"/>
    <xf numFmtId="0" fontId="4" fillId="0" borderId="2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3" fontId="4" fillId="0" borderId="9" xfId="0" applyNumberFormat="1" applyFont="1" applyBorder="1" applyAlignment="1" applyProtection="1">
      <alignment horizontal="center"/>
    </xf>
    <xf numFmtId="3" fontId="4" fillId="0" borderId="4" xfId="0" applyNumberFormat="1" applyFont="1" applyBorder="1" applyAlignment="1" applyProtection="1">
      <alignment horizontal="center" wrapText="1"/>
    </xf>
    <xf numFmtId="3" fontId="4" fillId="0" borderId="28" xfId="0" applyNumberFormat="1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2"/>
    </xf>
    <xf numFmtId="0" fontId="6" fillId="0" borderId="7" xfId="0" applyFont="1" applyBorder="1" applyAlignment="1" applyProtection="1">
      <alignment horizontal="left" vertical="center" indent="2"/>
    </xf>
    <xf numFmtId="0" fontId="4" fillId="0" borderId="2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indent="2"/>
    </xf>
    <xf numFmtId="0" fontId="4" fillId="0" borderId="1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indent="2"/>
    </xf>
    <xf numFmtId="0" fontId="4" fillId="0" borderId="8" xfId="0" applyFont="1" applyBorder="1" applyAlignment="1" applyProtection="1">
      <alignment horizontal="left" vertical="center" wrapText="1" indent="2"/>
    </xf>
    <xf numFmtId="3" fontId="4" fillId="0" borderId="29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 vertical="center" indent="2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wrapText="1" indent="2"/>
    </xf>
    <xf numFmtId="0" fontId="4" fillId="0" borderId="12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 indent="2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3" fontId="10" fillId="0" borderId="0" xfId="0" applyNumberFormat="1" applyFont="1" applyAlignment="1" applyProtection="1">
      <alignment horizontal="centerContinuous"/>
    </xf>
    <xf numFmtId="0" fontId="13" fillId="0" borderId="13" xfId="0" applyFont="1" applyBorder="1" applyAlignment="1" applyProtection="1">
      <alignment horizontal="center" vertical="center" wrapText="1"/>
    </xf>
    <xf numFmtId="3" fontId="3" fillId="0" borderId="14" xfId="0" applyNumberFormat="1" applyFont="1" applyBorder="1" applyAlignment="1" applyProtection="1">
      <alignment horizontal="center" vertical="center" wrapText="1"/>
    </xf>
    <xf numFmtId="0" fontId="4" fillId="0" borderId="20" xfId="0" quotePrefix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 indent="2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34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left"/>
    </xf>
    <xf numFmtId="0" fontId="14" fillId="0" borderId="0" xfId="0" applyFont="1" applyProtection="1"/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 indent="2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Protection="1"/>
    <xf numFmtId="0" fontId="17" fillId="0" borderId="0" xfId="0" applyFont="1" applyProtection="1">
      <protection locked="0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36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</xf>
    <xf numFmtId="3" fontId="2" fillId="0" borderId="3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3" fontId="15" fillId="0" borderId="0" xfId="0" applyNumberFormat="1" applyFont="1" applyBorder="1" applyAlignment="1" applyProtection="1">
      <alignment vertical="center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14" fontId="3" fillId="0" borderId="14" xfId="0" quotePrefix="1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8" xfId="0" applyFont="1" applyBorder="1" applyAlignment="1">
      <alignment horizontal="center"/>
    </xf>
    <xf numFmtId="0" fontId="4" fillId="0" borderId="12" xfId="0" applyFont="1" applyBorder="1" applyAlignment="1" applyProtection="1">
      <alignment horizontal="left" vertical="center" wrapText="1" indent="2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9" xfId="0" applyNumberFormat="1" applyFont="1" applyBorder="1" applyAlignment="1" applyProtection="1">
      <alignment vertical="center"/>
    </xf>
    <xf numFmtId="3" fontId="2" fillId="0" borderId="28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 wrapText="1" indent="2"/>
    </xf>
    <xf numFmtId="0" fontId="4" fillId="0" borderId="9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center" wrapText="1" indent="2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 vertical="center" indent="2"/>
    </xf>
    <xf numFmtId="0" fontId="4" fillId="0" borderId="9" xfId="0" applyFont="1" applyBorder="1" applyAlignment="1" applyProtection="1">
      <alignment horizontal="left" vertical="center" indent="1"/>
    </xf>
    <xf numFmtId="0" fontId="4" fillId="0" borderId="9" xfId="0" applyFont="1" applyBorder="1" applyAlignment="1" applyProtection="1">
      <alignment vertical="center" wrapText="1"/>
    </xf>
    <xf numFmtId="0" fontId="21" fillId="0" borderId="0" xfId="0" applyFont="1" applyAlignment="1" applyProtection="1">
      <alignment horizontal="center"/>
      <protection locked="0"/>
    </xf>
    <xf numFmtId="0" fontId="4" fillId="2" borderId="17" xfId="0" quotePrefix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vertical="center"/>
    </xf>
    <xf numFmtId="3" fontId="3" fillId="2" borderId="18" xfId="0" applyNumberFormat="1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3" fontId="18" fillId="2" borderId="10" xfId="0" applyNumberFormat="1" applyFont="1" applyFill="1" applyBorder="1" applyAlignment="1" applyProtection="1">
      <alignment vertical="center"/>
    </xf>
    <xf numFmtId="3" fontId="18" fillId="2" borderId="18" xfId="0" applyNumberFormat="1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2" borderId="32" xfId="0" applyNumberFormat="1" applyFont="1" applyFill="1" applyBorder="1" applyAlignment="1" applyProtection="1">
      <alignment vertical="center"/>
    </xf>
    <xf numFmtId="3" fontId="2" fillId="2" borderId="18" xfId="0" applyNumberFormat="1" applyFont="1" applyFill="1" applyBorder="1" applyAlignment="1" applyProtection="1">
      <alignment vertical="center"/>
    </xf>
    <xf numFmtId="3" fontId="3" fillId="2" borderId="25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37" xfId="0" applyNumberFormat="1" applyFont="1" applyFill="1" applyBorder="1" applyAlignment="1" applyProtection="1">
      <alignment vertical="center"/>
    </xf>
    <xf numFmtId="3" fontId="2" fillId="2" borderId="19" xfId="0" applyNumberFormat="1" applyFont="1" applyFill="1" applyBorder="1" applyAlignment="1" applyProtection="1">
      <alignment vertical="center"/>
    </xf>
    <xf numFmtId="3" fontId="3" fillId="2" borderId="32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3" fontId="3" fillId="2" borderId="26" xfId="0" applyNumberFormat="1" applyFont="1" applyFill="1" applyBorder="1" applyAlignment="1" applyProtection="1">
      <alignment vertical="center"/>
    </xf>
    <xf numFmtId="3" fontId="3" fillId="2" borderId="19" xfId="0" applyNumberFormat="1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32" xfId="0" applyNumberFormat="1" applyFont="1" applyFill="1" applyBorder="1" applyAlignment="1" applyProtection="1">
      <alignment vertical="center"/>
    </xf>
    <xf numFmtId="3" fontId="5" fillId="2" borderId="18" xfId="0" applyNumberFormat="1" applyFont="1" applyFill="1" applyBorder="1" applyAlignment="1" applyProtection="1">
      <alignment vertical="center"/>
    </xf>
    <xf numFmtId="0" fontId="4" fillId="2" borderId="32" xfId="0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2" borderId="32" xfId="0" applyNumberFormat="1" applyFont="1" applyFill="1" applyBorder="1" applyAlignment="1" applyProtection="1">
      <alignment vertical="center"/>
      <protection locked="0"/>
    </xf>
    <xf numFmtId="3" fontId="5" fillId="2" borderId="18" xfId="0" applyNumberFormat="1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vertical="center"/>
      <protection locked="0"/>
    </xf>
    <xf numFmtId="3" fontId="3" fillId="2" borderId="18" xfId="0" applyNumberFormat="1" applyFont="1" applyFill="1" applyBorder="1" applyAlignment="1" applyProtection="1">
      <alignment vertical="center"/>
      <protection locked="0"/>
    </xf>
    <xf numFmtId="3" fontId="3" fillId="2" borderId="32" xfId="0" applyNumberFormat="1" applyFont="1" applyFill="1" applyBorder="1" applyAlignment="1" applyProtection="1">
      <alignment vertical="center"/>
      <protection locked="0"/>
    </xf>
    <xf numFmtId="0" fontId="13" fillId="2" borderId="10" xfId="0" applyFont="1" applyFill="1" applyBorder="1" applyAlignment="1" applyProtection="1">
      <alignment vertical="center"/>
    </xf>
    <xf numFmtId="0" fontId="23" fillId="0" borderId="0" xfId="2" applyFont="1"/>
    <xf numFmtId="0" fontId="22" fillId="0" borderId="0" xfId="2"/>
    <xf numFmtId="0" fontId="23" fillId="0" borderId="0" xfId="0" applyFont="1" applyAlignment="1">
      <alignment horizontal="left"/>
    </xf>
    <xf numFmtId="0" fontId="23" fillId="0" borderId="0" xfId="2" applyFont="1" applyBorder="1"/>
    <xf numFmtId="0" fontId="22" fillId="0" borderId="0" xfId="2" applyBorder="1"/>
    <xf numFmtId="166" fontId="23" fillId="0" borderId="0" xfId="0" applyNumberFormat="1" applyFont="1" applyAlignment="1">
      <alignment horizontal="left"/>
    </xf>
    <xf numFmtId="0" fontId="24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22" fillId="0" borderId="0" xfId="2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6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/>
    </xf>
    <xf numFmtId="0" fontId="28" fillId="0" borderId="0" xfId="2" applyFont="1" applyBorder="1"/>
    <xf numFmtId="3" fontId="23" fillId="0" borderId="0" xfId="0" applyNumberFormat="1" applyFont="1" applyBorder="1" applyAlignment="1">
      <alignment horizontal="left"/>
    </xf>
    <xf numFmtId="165" fontId="23" fillId="0" borderId="0" xfId="2" applyNumberFormat="1" applyFont="1" applyBorder="1" applyAlignment="1">
      <alignment horizontal="left"/>
    </xf>
    <xf numFmtId="0" fontId="29" fillId="0" borderId="0" xfId="2" applyFont="1"/>
    <xf numFmtId="0" fontId="23" fillId="0" borderId="0" xfId="0" applyFont="1" applyBorder="1" applyAlignme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indent="7"/>
    </xf>
    <xf numFmtId="0" fontId="30" fillId="0" borderId="0" xfId="2" applyFont="1" applyBorder="1"/>
    <xf numFmtId="0" fontId="22" fillId="0" borderId="0" xfId="2" applyFont="1" applyBorder="1"/>
    <xf numFmtId="3" fontId="7" fillId="0" borderId="5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3" fontId="10" fillId="0" borderId="2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</cellXfs>
  <cellStyles count="3">
    <cellStyle name="Normál" xfId="0" builtinId="0"/>
    <cellStyle name="Normal 2" xfId="1"/>
    <cellStyle name="Normal_SHEET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azdas&#225;givezet&#337;/Besz&#225;mol&#243;%20PRIMER%202016/Eredm&#233;nykimutat&#225;sForgalmi%20k&#246;lts&#233;ges2013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dmÖsszktg&quot;A&quot; (2)"/>
      <sheetName val="EredmForgktg&quot;A&quot; "/>
      <sheetName val="Nyitólap"/>
      <sheetName val="Beviteli oldal"/>
      <sheetName val="Éves beszámoló"/>
      <sheetName val="Mérleg&quot;A&quot;"/>
      <sheetName val="EredmÖsszktg&quot;A&quot;"/>
      <sheetName val="Cash flow"/>
      <sheetName val="EredmforgkltsA"/>
    </sheetNames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H95"/>
  <sheetViews>
    <sheetView view="pageBreakPreview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9.7109375" style="4" customWidth="1"/>
    <col min="2" max="2" width="67.140625" style="4" bestFit="1" customWidth="1"/>
    <col min="3" max="5" width="17.28515625" style="5" customWidth="1"/>
    <col min="6" max="6" width="9.140625" style="4"/>
    <col min="7" max="7" width="9.7109375" style="4" bestFit="1" customWidth="1"/>
    <col min="8" max="16384" width="9.140625" style="4"/>
  </cols>
  <sheetData>
    <row r="1" spans="1:7" ht="20.100000000000001" customHeight="1" x14ac:dyDescent="0.25">
      <c r="A1" s="154" t="s">
        <v>244</v>
      </c>
      <c r="B1" s="170" t="s">
        <v>301</v>
      </c>
    </row>
    <row r="3" spans="1:7" s="2" customFormat="1" ht="20.100000000000001" customHeight="1" x14ac:dyDescent="0.3">
      <c r="B3" s="156" t="s">
        <v>299</v>
      </c>
      <c r="C3" s="1"/>
      <c r="D3" s="1"/>
      <c r="E3" s="1"/>
    </row>
    <row r="4" spans="1:7" s="2" customFormat="1" ht="15" customHeight="1" x14ac:dyDescent="0.2">
      <c r="B4" s="3" t="s">
        <v>207</v>
      </c>
      <c r="C4" s="1"/>
      <c r="D4" s="1"/>
      <c r="E4" s="1"/>
    </row>
    <row r="6" spans="1:7" ht="20.100000000000001" customHeight="1" x14ac:dyDescent="0.35">
      <c r="B6" s="156" t="s">
        <v>300</v>
      </c>
      <c r="C6" s="233"/>
      <c r="D6" s="234"/>
    </row>
    <row r="7" spans="1:7" ht="15" customHeight="1" x14ac:dyDescent="0.2">
      <c r="B7" s="6" t="s">
        <v>227</v>
      </c>
    </row>
    <row r="8" spans="1:7" x14ac:dyDescent="0.2">
      <c r="B8" s="7"/>
    </row>
    <row r="9" spans="1:7" ht="16.5" x14ac:dyDescent="0.25">
      <c r="B9" s="236" t="s">
        <v>238</v>
      </c>
      <c r="C9" s="236"/>
      <c r="D9" s="236"/>
    </row>
    <row r="10" spans="1:7" ht="15" x14ac:dyDescent="0.2">
      <c r="B10" s="237" t="s">
        <v>202</v>
      </c>
      <c r="C10" s="237"/>
      <c r="D10" s="237"/>
    </row>
    <row r="12" spans="1:7" s="8" customFormat="1" ht="13.5" thickBot="1" x14ac:dyDescent="0.25">
      <c r="C12" s="9"/>
      <c r="D12" s="9"/>
      <c r="E12" s="10" t="s">
        <v>239</v>
      </c>
    </row>
    <row r="13" spans="1:7" s="13" customFormat="1" ht="27" customHeight="1" x14ac:dyDescent="0.2">
      <c r="A13" s="126" t="s">
        <v>245</v>
      </c>
      <c r="B13" s="11" t="s">
        <v>208</v>
      </c>
      <c r="C13" s="142">
        <v>42735</v>
      </c>
      <c r="D13" s="12" t="s">
        <v>204</v>
      </c>
      <c r="E13" s="142">
        <v>43100</v>
      </c>
    </row>
    <row r="14" spans="1:7" s="7" customFormat="1" ht="13.5" thickBot="1" x14ac:dyDescent="0.25">
      <c r="A14" s="127" t="s">
        <v>189</v>
      </c>
      <c r="B14" s="14" t="s">
        <v>156</v>
      </c>
      <c r="C14" s="15" t="s">
        <v>157</v>
      </c>
      <c r="D14" s="15" t="s">
        <v>158</v>
      </c>
      <c r="E14" s="16" t="s">
        <v>159</v>
      </c>
    </row>
    <row r="15" spans="1:7" s="17" customFormat="1" ht="24.95" customHeight="1" thickBot="1" x14ac:dyDescent="0.25">
      <c r="A15" s="171" t="s">
        <v>209</v>
      </c>
      <c r="B15" s="172" t="s">
        <v>236</v>
      </c>
      <c r="C15" s="174">
        <f>+C16+C24+C32</f>
        <v>447385</v>
      </c>
      <c r="D15" s="173"/>
      <c r="E15" s="174">
        <v>430274</v>
      </c>
      <c r="G15" s="128"/>
    </row>
    <row r="16" spans="1:7" s="17" customFormat="1" ht="24.95" customHeight="1" thickBot="1" x14ac:dyDescent="0.25">
      <c r="A16" s="175" t="s">
        <v>210</v>
      </c>
      <c r="B16" s="176" t="s">
        <v>205</v>
      </c>
      <c r="C16" s="178">
        <f>SUM(C17:C23)</f>
        <v>1365</v>
      </c>
      <c r="D16" s="177"/>
      <c r="E16" s="178">
        <v>1783</v>
      </c>
    </row>
    <row r="17" spans="1:7" s="22" customFormat="1" ht="24.95" customHeight="1" x14ac:dyDescent="0.2">
      <c r="A17" s="122" t="s">
        <v>211</v>
      </c>
      <c r="B17" s="18" t="s">
        <v>206</v>
      </c>
      <c r="C17" s="109">
        <v>0</v>
      </c>
      <c r="D17" s="108"/>
      <c r="E17" s="109">
        <v>0</v>
      </c>
    </row>
    <row r="18" spans="1:7" s="22" customFormat="1" ht="24.95" customHeight="1" x14ac:dyDescent="0.2">
      <c r="A18" s="123">
        <v>0</v>
      </c>
      <c r="B18" s="23" t="s">
        <v>190</v>
      </c>
      <c r="C18" s="111">
        <v>0</v>
      </c>
      <c r="D18" s="110"/>
      <c r="E18" s="111">
        <v>0</v>
      </c>
    </row>
    <row r="19" spans="1:7" s="22" customFormat="1" ht="24.95" customHeight="1" x14ac:dyDescent="0.2">
      <c r="A19" s="123" t="s">
        <v>213</v>
      </c>
      <c r="B19" s="23" t="s">
        <v>191</v>
      </c>
      <c r="C19" s="111">
        <v>1365</v>
      </c>
      <c r="D19" s="132"/>
      <c r="E19" s="111">
        <v>1783</v>
      </c>
    </row>
    <row r="20" spans="1:7" s="22" customFormat="1" ht="24.95" customHeight="1" x14ac:dyDescent="0.2">
      <c r="A20" s="123" t="s">
        <v>214</v>
      </c>
      <c r="B20" s="23" t="s">
        <v>192</v>
      </c>
      <c r="C20" s="111">
        <v>0</v>
      </c>
      <c r="D20" s="110"/>
      <c r="E20" s="111">
        <v>0</v>
      </c>
    </row>
    <row r="21" spans="1:7" s="22" customFormat="1" ht="24.95" customHeight="1" x14ac:dyDescent="0.2">
      <c r="A21" s="123" t="s">
        <v>215</v>
      </c>
      <c r="B21" s="23" t="s">
        <v>193</v>
      </c>
      <c r="C21" s="111">
        <v>0</v>
      </c>
      <c r="D21" s="110"/>
      <c r="E21" s="111">
        <v>0</v>
      </c>
    </row>
    <row r="22" spans="1:7" s="22" customFormat="1" ht="24.95" customHeight="1" x14ac:dyDescent="0.2">
      <c r="A22" s="123" t="s">
        <v>216</v>
      </c>
      <c r="B22" s="23" t="s">
        <v>194</v>
      </c>
      <c r="C22" s="111">
        <v>0</v>
      </c>
      <c r="D22" s="110"/>
      <c r="E22" s="111">
        <v>0</v>
      </c>
    </row>
    <row r="23" spans="1:7" s="22" customFormat="1" ht="24.95" customHeight="1" thickBot="1" x14ac:dyDescent="0.25">
      <c r="A23" s="124" t="s">
        <v>217</v>
      </c>
      <c r="B23" s="27" t="s">
        <v>195</v>
      </c>
      <c r="C23" s="114">
        <v>0</v>
      </c>
      <c r="D23" s="113"/>
      <c r="E23" s="114">
        <v>0</v>
      </c>
    </row>
    <row r="24" spans="1:7" s="17" customFormat="1" ht="24.95" customHeight="1" thickBot="1" x14ac:dyDescent="0.25">
      <c r="A24" s="179" t="s">
        <v>218</v>
      </c>
      <c r="B24" s="180" t="s">
        <v>196</v>
      </c>
      <c r="C24" s="183">
        <f>SUM(C25:C31)</f>
        <v>445850</v>
      </c>
      <c r="D24" s="182"/>
      <c r="E24" s="183">
        <v>428321</v>
      </c>
    </row>
    <row r="25" spans="1:7" s="22" customFormat="1" ht="24.95" customHeight="1" x14ac:dyDescent="0.2">
      <c r="A25" s="122" t="s">
        <v>219</v>
      </c>
      <c r="B25" s="18" t="s">
        <v>197</v>
      </c>
      <c r="C25" s="109">
        <v>178821</v>
      </c>
      <c r="D25" s="133"/>
      <c r="E25" s="109">
        <v>177995</v>
      </c>
      <c r="F25" s="129"/>
      <c r="G25" s="129"/>
    </row>
    <row r="26" spans="1:7" s="22" customFormat="1" ht="24.95" customHeight="1" x14ac:dyDescent="0.2">
      <c r="A26" s="123" t="s">
        <v>220</v>
      </c>
      <c r="B26" s="23" t="s">
        <v>198</v>
      </c>
      <c r="C26" s="111">
        <v>148278</v>
      </c>
      <c r="D26" s="132"/>
      <c r="E26" s="111">
        <v>125623</v>
      </c>
    </row>
    <row r="27" spans="1:7" s="22" customFormat="1" ht="24.95" customHeight="1" x14ac:dyDescent="0.2">
      <c r="A27" s="123" t="s">
        <v>221</v>
      </c>
      <c r="B27" s="23" t="s">
        <v>146</v>
      </c>
      <c r="C27" s="111">
        <v>2696</v>
      </c>
      <c r="D27" s="132"/>
      <c r="E27" s="111">
        <v>1590</v>
      </c>
    </row>
    <row r="28" spans="1:7" s="22" customFormat="1" ht="24.95" customHeight="1" x14ac:dyDescent="0.2">
      <c r="A28" s="123" t="s">
        <v>222</v>
      </c>
      <c r="B28" s="23" t="s">
        <v>183</v>
      </c>
      <c r="C28" s="111">
        <v>0</v>
      </c>
      <c r="D28" s="132"/>
      <c r="E28" s="111">
        <v>0</v>
      </c>
    </row>
    <row r="29" spans="1:7" s="22" customFormat="1" ht="24.95" customHeight="1" x14ac:dyDescent="0.2">
      <c r="A29" s="123" t="s">
        <v>223</v>
      </c>
      <c r="B29" s="23" t="s">
        <v>147</v>
      </c>
      <c r="C29" s="111">
        <v>2032</v>
      </c>
      <c r="D29" s="132"/>
      <c r="E29" s="111">
        <v>8217</v>
      </c>
    </row>
    <row r="30" spans="1:7" s="22" customFormat="1" ht="24.95" customHeight="1" x14ac:dyDescent="0.2">
      <c r="A30" s="123" t="s">
        <v>224</v>
      </c>
      <c r="B30" s="23" t="s">
        <v>148</v>
      </c>
      <c r="C30" s="111">
        <v>0</v>
      </c>
      <c r="D30" s="110"/>
      <c r="E30" s="111">
        <v>0</v>
      </c>
    </row>
    <row r="31" spans="1:7" s="22" customFormat="1" ht="24.95" customHeight="1" thickBot="1" x14ac:dyDescent="0.25">
      <c r="A31" s="124" t="s">
        <v>225</v>
      </c>
      <c r="B31" s="27" t="s">
        <v>149</v>
      </c>
      <c r="C31" s="114">
        <v>114023</v>
      </c>
      <c r="D31" s="113"/>
      <c r="E31" s="114">
        <v>114896</v>
      </c>
    </row>
    <row r="32" spans="1:7" s="17" customFormat="1" ht="24.95" customHeight="1" thickBot="1" x14ac:dyDescent="0.25">
      <c r="A32" s="179" t="s">
        <v>226</v>
      </c>
      <c r="B32" s="180" t="s">
        <v>254</v>
      </c>
      <c r="C32" s="183">
        <f>SUM(C33:C42)</f>
        <v>170</v>
      </c>
      <c r="D32" s="181"/>
      <c r="E32" s="183">
        <v>170</v>
      </c>
    </row>
    <row r="33" spans="1:5" s="22" customFormat="1" ht="24.95" customHeight="1" x14ac:dyDescent="0.2">
      <c r="A33" s="122" t="s">
        <v>14</v>
      </c>
      <c r="B33" s="31" t="s">
        <v>150</v>
      </c>
      <c r="C33" s="109">
        <v>0</v>
      </c>
      <c r="D33" s="143"/>
      <c r="E33" s="109">
        <v>0</v>
      </c>
    </row>
    <row r="34" spans="1:5" s="22" customFormat="1" ht="24.95" customHeight="1" x14ac:dyDescent="0.2">
      <c r="A34" s="123" t="s">
        <v>15</v>
      </c>
      <c r="B34" s="32" t="s">
        <v>151</v>
      </c>
      <c r="C34" s="111">
        <v>0</v>
      </c>
      <c r="D34" s="110"/>
      <c r="E34" s="111">
        <v>0</v>
      </c>
    </row>
    <row r="35" spans="1:5" s="22" customFormat="1" ht="24.95" customHeight="1" x14ac:dyDescent="0.2">
      <c r="A35" s="123" t="s">
        <v>16</v>
      </c>
      <c r="B35" s="32" t="s">
        <v>246</v>
      </c>
      <c r="C35" s="111">
        <v>0</v>
      </c>
      <c r="D35" s="110"/>
      <c r="E35" s="111">
        <v>0</v>
      </c>
    </row>
    <row r="36" spans="1:5" s="22" customFormat="1" ht="24.95" customHeight="1" x14ac:dyDescent="0.2">
      <c r="A36" s="123" t="s">
        <v>17</v>
      </c>
      <c r="B36" s="32" t="s">
        <v>247</v>
      </c>
      <c r="C36" s="111">
        <v>0</v>
      </c>
      <c r="D36" s="110"/>
      <c r="E36" s="111">
        <v>0</v>
      </c>
    </row>
    <row r="37" spans="1:5" s="22" customFormat="1" ht="24.95" customHeight="1" x14ac:dyDescent="0.2">
      <c r="A37" s="123" t="s">
        <v>18</v>
      </c>
      <c r="B37" s="32" t="s">
        <v>152</v>
      </c>
      <c r="C37" s="111">
        <v>170</v>
      </c>
      <c r="D37" s="110"/>
      <c r="E37" s="111">
        <v>170</v>
      </c>
    </row>
    <row r="38" spans="1:5" s="22" customFormat="1" ht="24.95" customHeight="1" x14ac:dyDescent="0.2">
      <c r="A38" s="123" t="s">
        <v>19</v>
      </c>
      <c r="B38" s="32" t="s">
        <v>153</v>
      </c>
      <c r="C38" s="111">
        <v>0</v>
      </c>
      <c r="D38" s="110"/>
      <c r="E38" s="111">
        <v>0</v>
      </c>
    </row>
    <row r="39" spans="1:5" s="22" customFormat="1" ht="24.95" customHeight="1" x14ac:dyDescent="0.2">
      <c r="A39" s="123" t="s">
        <v>20</v>
      </c>
      <c r="B39" s="32" t="s">
        <v>154</v>
      </c>
      <c r="C39" s="111">
        <v>0</v>
      </c>
      <c r="D39" s="110"/>
      <c r="E39" s="111">
        <v>0</v>
      </c>
    </row>
    <row r="40" spans="1:5" s="22" customFormat="1" ht="24.95" customHeight="1" x14ac:dyDescent="0.2">
      <c r="A40" s="123" t="s">
        <v>21</v>
      </c>
      <c r="B40" s="32" t="s">
        <v>155</v>
      </c>
      <c r="C40" s="111">
        <v>0</v>
      </c>
      <c r="D40" s="110"/>
      <c r="E40" s="111">
        <v>0</v>
      </c>
    </row>
    <row r="41" spans="1:5" s="22" customFormat="1" ht="24.95" customHeight="1" x14ac:dyDescent="0.2">
      <c r="A41" s="123" t="s">
        <v>22</v>
      </c>
      <c r="B41" s="32" t="s">
        <v>0</v>
      </c>
      <c r="C41" s="111">
        <v>0</v>
      </c>
      <c r="D41" s="110"/>
      <c r="E41" s="111">
        <v>0</v>
      </c>
    </row>
    <row r="42" spans="1:5" s="22" customFormat="1" ht="24.95" customHeight="1" thickBot="1" x14ac:dyDescent="0.25">
      <c r="A42" s="124" t="s">
        <v>23</v>
      </c>
      <c r="B42" s="157" t="s">
        <v>248</v>
      </c>
      <c r="C42" s="30">
        <v>0</v>
      </c>
      <c r="D42" s="29"/>
      <c r="E42" s="30">
        <v>0</v>
      </c>
    </row>
    <row r="43" spans="1:5" s="22" customFormat="1" x14ac:dyDescent="0.2">
      <c r="B43" s="106"/>
      <c r="C43" s="84"/>
      <c r="D43" s="85"/>
      <c r="E43" s="84"/>
    </row>
    <row r="44" spans="1:5" ht="20.100000000000001" customHeight="1" x14ac:dyDescent="0.25">
      <c r="A44" s="154" t="s">
        <v>244</v>
      </c>
      <c r="B44" s="170" t="s">
        <v>301</v>
      </c>
    </row>
    <row r="46" spans="1:5" s="2" customFormat="1" ht="20.100000000000001" customHeight="1" x14ac:dyDescent="0.3">
      <c r="B46" s="156" t="str">
        <f>B3</f>
        <v>11325462 3530 11 319</v>
      </c>
      <c r="C46" s="1"/>
      <c r="D46" s="1"/>
      <c r="E46" s="1"/>
    </row>
    <row r="47" spans="1:5" s="2" customFormat="1" ht="15" customHeight="1" x14ac:dyDescent="0.2">
      <c r="B47" s="3" t="s">
        <v>207</v>
      </c>
      <c r="C47" s="1"/>
      <c r="D47" s="1"/>
      <c r="E47" s="1"/>
    </row>
    <row r="49" spans="1:8" ht="20.100000000000001" customHeight="1" x14ac:dyDescent="0.35">
      <c r="B49" s="156" t="str">
        <f>B6</f>
        <v>19-09-501225</v>
      </c>
      <c r="C49" s="233"/>
      <c r="D49" s="234"/>
    </row>
    <row r="50" spans="1:8" ht="15" customHeight="1" x14ac:dyDescent="0.2">
      <c r="B50" s="6" t="s">
        <v>227</v>
      </c>
    </row>
    <row r="51" spans="1:8" ht="15" customHeight="1" x14ac:dyDescent="0.2">
      <c r="B51" s="6"/>
    </row>
    <row r="52" spans="1:8" s="33" customFormat="1" ht="16.5" x14ac:dyDescent="0.25">
      <c r="B52" s="236" t="s">
        <v>238</v>
      </c>
      <c r="C52" s="236"/>
      <c r="D52" s="236"/>
      <c r="E52" s="34"/>
    </row>
    <row r="53" spans="1:8" s="33" customFormat="1" ht="15" x14ac:dyDescent="0.2">
      <c r="B53" s="237" t="s">
        <v>202</v>
      </c>
      <c r="C53" s="237"/>
      <c r="D53" s="237"/>
      <c r="E53" s="34"/>
    </row>
    <row r="55" spans="1:8" s="36" customFormat="1" ht="13.5" thickBot="1" x14ac:dyDescent="0.25">
      <c r="C55" s="37"/>
      <c r="D55" s="37"/>
      <c r="E55" s="38" t="s">
        <v>239</v>
      </c>
    </row>
    <row r="56" spans="1:8" s="42" customFormat="1" ht="27" customHeight="1" x14ac:dyDescent="0.2">
      <c r="A56" s="39" t="s">
        <v>203</v>
      </c>
      <c r="B56" s="40" t="s">
        <v>208</v>
      </c>
      <c r="C56" s="142">
        <v>42735</v>
      </c>
      <c r="D56" s="41" t="s">
        <v>204</v>
      </c>
      <c r="E56" s="142">
        <f>E13</f>
        <v>43100</v>
      </c>
    </row>
    <row r="57" spans="1:8" s="35" customFormat="1" ht="13.5" thickBot="1" x14ac:dyDescent="0.25">
      <c r="A57" s="43" t="s">
        <v>189</v>
      </c>
      <c r="B57" s="44" t="s">
        <v>156</v>
      </c>
      <c r="C57" s="45" t="s">
        <v>157</v>
      </c>
      <c r="D57" s="45" t="s">
        <v>158</v>
      </c>
      <c r="E57" s="46" t="s">
        <v>159</v>
      </c>
    </row>
    <row r="58" spans="1:8" s="17" customFormat="1" ht="24.95" customHeight="1" thickBot="1" x14ac:dyDescent="0.25">
      <c r="A58" s="179" t="s">
        <v>24</v>
      </c>
      <c r="B58" s="172" t="s">
        <v>255</v>
      </c>
      <c r="C58" s="174">
        <f>C59+C66+C75+C82</f>
        <v>403181</v>
      </c>
      <c r="D58" s="184"/>
      <c r="E58" s="174">
        <v>367460</v>
      </c>
    </row>
    <row r="59" spans="1:8" s="17" customFormat="1" ht="24.95" customHeight="1" thickBot="1" x14ac:dyDescent="0.25">
      <c r="A59" s="175" t="s">
        <v>25</v>
      </c>
      <c r="B59" s="176" t="s">
        <v>256</v>
      </c>
      <c r="C59" s="187">
        <f>SUM(C60:C65)</f>
        <v>19578</v>
      </c>
      <c r="D59" s="186"/>
      <c r="E59" s="187">
        <v>19238</v>
      </c>
      <c r="G59" s="128"/>
      <c r="H59" s="128"/>
    </row>
    <row r="60" spans="1:8" s="22" customFormat="1" ht="24.95" customHeight="1" x14ac:dyDescent="0.2">
      <c r="A60" s="122" t="s">
        <v>26</v>
      </c>
      <c r="B60" s="18" t="s">
        <v>1</v>
      </c>
      <c r="C60" s="109">
        <v>19578</v>
      </c>
      <c r="D60" s="133"/>
      <c r="E60" s="109">
        <v>19238</v>
      </c>
      <c r="H60" s="129"/>
    </row>
    <row r="61" spans="1:8" s="22" customFormat="1" ht="24.95" customHeight="1" x14ac:dyDescent="0.2">
      <c r="A61" s="123" t="s">
        <v>27</v>
      </c>
      <c r="B61" s="23" t="s">
        <v>2</v>
      </c>
      <c r="C61" s="111">
        <v>0</v>
      </c>
      <c r="D61" s="132"/>
      <c r="E61" s="111">
        <v>0</v>
      </c>
    </row>
    <row r="62" spans="1:8" s="22" customFormat="1" ht="24.95" customHeight="1" x14ac:dyDescent="0.2">
      <c r="A62" s="123" t="s">
        <v>28</v>
      </c>
      <c r="B62" s="23" t="s">
        <v>3</v>
      </c>
      <c r="C62" s="111">
        <v>0</v>
      </c>
      <c r="D62" s="132"/>
      <c r="E62" s="111">
        <v>0</v>
      </c>
    </row>
    <row r="63" spans="1:8" s="22" customFormat="1" ht="24.95" customHeight="1" x14ac:dyDescent="0.2">
      <c r="A63" s="123" t="s">
        <v>29</v>
      </c>
      <c r="B63" s="23" t="s">
        <v>4</v>
      </c>
      <c r="C63" s="111">
        <v>0</v>
      </c>
      <c r="D63" s="132"/>
      <c r="E63" s="111">
        <v>0</v>
      </c>
      <c r="F63" s="129"/>
    </row>
    <row r="64" spans="1:8" s="22" customFormat="1" ht="24.95" customHeight="1" x14ac:dyDescent="0.2">
      <c r="A64" s="123" t="s">
        <v>30</v>
      </c>
      <c r="B64" s="23" t="s">
        <v>5</v>
      </c>
      <c r="C64" s="111">
        <v>0</v>
      </c>
      <c r="D64" s="132"/>
      <c r="E64" s="111">
        <v>0</v>
      </c>
    </row>
    <row r="65" spans="1:8" s="22" customFormat="1" ht="24.95" customHeight="1" thickBot="1" x14ac:dyDescent="0.25">
      <c r="A65" s="124" t="s">
        <v>31</v>
      </c>
      <c r="B65" s="27" t="s">
        <v>6</v>
      </c>
      <c r="C65" s="114">
        <v>0</v>
      </c>
      <c r="D65" s="113"/>
      <c r="E65" s="114">
        <v>0</v>
      </c>
    </row>
    <row r="66" spans="1:8" s="17" customFormat="1" ht="24.95" customHeight="1" thickBot="1" x14ac:dyDescent="0.25">
      <c r="A66" s="175" t="s">
        <v>32</v>
      </c>
      <c r="B66" s="176" t="s">
        <v>257</v>
      </c>
      <c r="C66" s="187">
        <f>SUM(C67:C74)</f>
        <v>351333</v>
      </c>
      <c r="D66" s="186"/>
      <c r="E66" s="187">
        <v>340875</v>
      </c>
      <c r="G66" s="128"/>
    </row>
    <row r="67" spans="1:8" s="22" customFormat="1" ht="24.95" customHeight="1" x14ac:dyDescent="0.2">
      <c r="A67" s="122" t="s">
        <v>33</v>
      </c>
      <c r="B67" s="18" t="s">
        <v>7</v>
      </c>
      <c r="C67" s="109">
        <v>168809</v>
      </c>
      <c r="D67" s="133"/>
      <c r="E67" s="109">
        <v>166108</v>
      </c>
    </row>
    <row r="68" spans="1:8" s="22" customFormat="1" ht="24.95" customHeight="1" x14ac:dyDescent="0.2">
      <c r="A68" s="123" t="s">
        <v>34</v>
      </c>
      <c r="B68" s="23" t="s">
        <v>8</v>
      </c>
      <c r="C68" s="111">
        <v>0</v>
      </c>
      <c r="D68" s="132"/>
      <c r="E68" s="111">
        <v>0</v>
      </c>
      <c r="G68" s="129"/>
      <c r="H68" s="129"/>
    </row>
    <row r="69" spans="1:8" s="22" customFormat="1" ht="24.95" customHeight="1" x14ac:dyDescent="0.2">
      <c r="A69" s="123" t="s">
        <v>35</v>
      </c>
      <c r="B69" s="32" t="s">
        <v>249</v>
      </c>
      <c r="C69" s="111">
        <v>0</v>
      </c>
      <c r="D69" s="132"/>
      <c r="E69" s="111">
        <v>0</v>
      </c>
      <c r="G69" s="129"/>
      <c r="H69" s="129"/>
    </row>
    <row r="70" spans="1:8" s="22" customFormat="1" ht="24.95" customHeight="1" x14ac:dyDescent="0.2">
      <c r="A70" s="123" t="s">
        <v>36</v>
      </c>
      <c r="B70" s="32" t="s">
        <v>9</v>
      </c>
      <c r="C70" s="111">
        <v>0</v>
      </c>
      <c r="D70" s="132"/>
      <c r="E70" s="111">
        <v>0</v>
      </c>
      <c r="H70" s="129"/>
    </row>
    <row r="71" spans="1:8" s="22" customFormat="1" ht="24.95" customHeight="1" x14ac:dyDescent="0.2">
      <c r="A71" s="123" t="s">
        <v>37</v>
      </c>
      <c r="B71" s="23" t="s">
        <v>10</v>
      </c>
      <c r="C71" s="111">
        <v>0</v>
      </c>
      <c r="D71" s="132"/>
      <c r="E71" s="111">
        <v>0</v>
      </c>
    </row>
    <row r="72" spans="1:8" s="22" customFormat="1" ht="24.95" customHeight="1" x14ac:dyDescent="0.2">
      <c r="A72" s="158" t="s">
        <v>38</v>
      </c>
      <c r="B72" s="159" t="s">
        <v>11</v>
      </c>
      <c r="C72" s="148">
        <v>182524</v>
      </c>
      <c r="D72" s="160"/>
      <c r="E72" s="148">
        <v>174767</v>
      </c>
    </row>
    <row r="73" spans="1:8" s="22" customFormat="1" ht="24.95" customHeight="1" x14ac:dyDescent="0.2">
      <c r="A73" s="158" t="s">
        <v>39</v>
      </c>
      <c r="B73" s="159" t="s">
        <v>250</v>
      </c>
      <c r="C73" s="148">
        <v>0</v>
      </c>
      <c r="D73" s="160"/>
      <c r="E73" s="148">
        <v>0</v>
      </c>
    </row>
    <row r="74" spans="1:8" s="22" customFormat="1" ht="24.95" customHeight="1" thickBot="1" x14ac:dyDescent="0.25">
      <c r="A74" s="124" t="s">
        <v>40</v>
      </c>
      <c r="B74" s="27" t="s">
        <v>251</v>
      </c>
      <c r="C74" s="114">
        <v>0</v>
      </c>
      <c r="D74" s="134"/>
      <c r="E74" s="114">
        <v>0</v>
      </c>
    </row>
    <row r="75" spans="1:8" s="17" customFormat="1" ht="24.95" customHeight="1" thickBot="1" x14ac:dyDescent="0.25">
      <c r="A75" s="175" t="s">
        <v>41</v>
      </c>
      <c r="B75" s="176" t="s">
        <v>258</v>
      </c>
      <c r="C75" s="187">
        <v>0</v>
      </c>
      <c r="D75" s="185"/>
      <c r="E75" s="187">
        <v>0</v>
      </c>
    </row>
    <row r="76" spans="1:8" s="22" customFormat="1" ht="24.95" customHeight="1" x14ac:dyDescent="0.2">
      <c r="A76" s="122" t="s">
        <v>42</v>
      </c>
      <c r="B76" s="18" t="s">
        <v>12</v>
      </c>
      <c r="C76" s="21">
        <v>0</v>
      </c>
      <c r="D76" s="20"/>
      <c r="E76" s="21">
        <v>0</v>
      </c>
    </row>
    <row r="77" spans="1:8" s="22" customFormat="1" ht="24.95" customHeight="1" x14ac:dyDescent="0.2">
      <c r="A77" s="122" t="s">
        <v>43</v>
      </c>
      <c r="B77" s="18" t="s">
        <v>252</v>
      </c>
      <c r="C77" s="21">
        <v>0</v>
      </c>
      <c r="D77" s="20"/>
      <c r="E77" s="21">
        <v>0</v>
      </c>
    </row>
    <row r="78" spans="1:8" s="22" customFormat="1" ht="24.95" customHeight="1" x14ac:dyDescent="0.2">
      <c r="A78" s="123" t="s">
        <v>44</v>
      </c>
      <c r="B78" s="23" t="s">
        <v>13</v>
      </c>
      <c r="C78" s="26">
        <v>0</v>
      </c>
      <c r="D78" s="25"/>
      <c r="E78" s="26">
        <v>0</v>
      </c>
    </row>
    <row r="79" spans="1:8" s="22" customFormat="1" ht="24.95" customHeight="1" x14ac:dyDescent="0.2">
      <c r="A79" s="123" t="s">
        <v>45</v>
      </c>
      <c r="B79" s="23" t="s">
        <v>160</v>
      </c>
      <c r="C79" s="26">
        <v>0</v>
      </c>
      <c r="D79" s="25"/>
      <c r="E79" s="26">
        <v>0</v>
      </c>
    </row>
    <row r="80" spans="1:8" s="22" customFormat="1" ht="24.95" customHeight="1" x14ac:dyDescent="0.2">
      <c r="A80" s="158" t="s">
        <v>46</v>
      </c>
      <c r="B80" s="159" t="s">
        <v>161</v>
      </c>
      <c r="C80" s="162">
        <v>0</v>
      </c>
      <c r="D80" s="161"/>
      <c r="E80" s="162">
        <v>0</v>
      </c>
    </row>
    <row r="81" spans="1:7" s="22" customFormat="1" ht="24.95" customHeight="1" thickBot="1" x14ac:dyDescent="0.25">
      <c r="A81" s="124" t="s">
        <v>47</v>
      </c>
      <c r="B81" s="27" t="s">
        <v>253</v>
      </c>
      <c r="C81" s="30">
        <v>0</v>
      </c>
      <c r="D81" s="29"/>
      <c r="E81" s="30">
        <v>0</v>
      </c>
    </row>
    <row r="82" spans="1:7" s="17" customFormat="1" ht="24.95" customHeight="1" thickBot="1" x14ac:dyDescent="0.25">
      <c r="A82" s="179" t="s">
        <v>48</v>
      </c>
      <c r="B82" s="180" t="s">
        <v>259</v>
      </c>
      <c r="C82" s="183">
        <f>SUM(C83:C84)</f>
        <v>32270</v>
      </c>
      <c r="D82" s="182"/>
      <c r="E82" s="183">
        <v>7347</v>
      </c>
    </row>
    <row r="83" spans="1:7" s="22" customFormat="1" ht="24.95" customHeight="1" x14ac:dyDescent="0.2">
      <c r="A83" s="122" t="s">
        <v>49</v>
      </c>
      <c r="B83" s="18" t="s">
        <v>162</v>
      </c>
      <c r="C83" s="109">
        <v>561</v>
      </c>
      <c r="D83" s="135"/>
      <c r="E83" s="109">
        <v>741</v>
      </c>
    </row>
    <row r="84" spans="1:7" s="22" customFormat="1" ht="24.95" customHeight="1" thickBot="1" x14ac:dyDescent="0.25">
      <c r="A84" s="124" t="s">
        <v>50</v>
      </c>
      <c r="B84" s="27" t="s">
        <v>110</v>
      </c>
      <c r="C84" s="114">
        <v>31709</v>
      </c>
      <c r="D84" s="134"/>
      <c r="E84" s="114">
        <v>6606</v>
      </c>
    </row>
    <row r="85" spans="1:7" s="17" customFormat="1" ht="24.95" customHeight="1" thickBot="1" x14ac:dyDescent="0.25">
      <c r="A85" s="179" t="s">
        <v>51</v>
      </c>
      <c r="B85" s="172" t="s">
        <v>260</v>
      </c>
      <c r="C85" s="174">
        <f>SUM(C86:C88)</f>
        <v>14232</v>
      </c>
      <c r="D85" s="188"/>
      <c r="E85" s="174">
        <v>7699</v>
      </c>
      <c r="G85" s="128"/>
    </row>
    <row r="86" spans="1:7" s="22" customFormat="1" ht="24.95" customHeight="1" x14ac:dyDescent="0.2">
      <c r="A86" s="122" t="s">
        <v>52</v>
      </c>
      <c r="B86" s="18" t="s">
        <v>184</v>
      </c>
      <c r="C86" s="116">
        <v>12100</v>
      </c>
      <c r="D86" s="137"/>
      <c r="E86" s="116">
        <v>6705</v>
      </c>
      <c r="G86" s="129"/>
    </row>
    <row r="87" spans="1:7" s="22" customFormat="1" ht="24.95" customHeight="1" x14ac:dyDescent="0.2">
      <c r="A87" s="123" t="s">
        <v>53</v>
      </c>
      <c r="B87" s="23" t="s">
        <v>185</v>
      </c>
      <c r="C87" s="144">
        <v>2132</v>
      </c>
      <c r="D87" s="138"/>
      <c r="E87" s="144">
        <v>994</v>
      </c>
      <c r="G87" s="129"/>
    </row>
    <row r="88" spans="1:7" s="22" customFormat="1" ht="24.95" customHeight="1" thickBot="1" x14ac:dyDescent="0.25">
      <c r="A88" s="124" t="s">
        <v>54</v>
      </c>
      <c r="B88" s="27" t="s">
        <v>186</v>
      </c>
      <c r="C88" s="146">
        <v>0</v>
      </c>
      <c r="D88" s="145"/>
      <c r="E88" s="146">
        <v>0</v>
      </c>
    </row>
    <row r="89" spans="1:7" s="50" customFormat="1" ht="12.6" customHeight="1" thickBot="1" x14ac:dyDescent="0.25">
      <c r="A89" s="125"/>
      <c r="B89" s="47"/>
      <c r="C89" s="48"/>
      <c r="D89" s="49"/>
      <c r="E89" s="48"/>
    </row>
    <row r="90" spans="1:7" s="42" customFormat="1" ht="24.95" customHeight="1" thickBot="1" x14ac:dyDescent="0.25">
      <c r="A90" s="175" t="s">
        <v>55</v>
      </c>
      <c r="B90" s="189" t="s">
        <v>261</v>
      </c>
      <c r="C90" s="173">
        <v>864798</v>
      </c>
      <c r="D90" s="190"/>
      <c r="E90" s="191">
        <f>+E15+E58+E85</f>
        <v>805433</v>
      </c>
    </row>
    <row r="91" spans="1:7" s="13" customFormat="1" ht="24.95" customHeight="1" x14ac:dyDescent="0.2">
      <c r="B91" s="51"/>
      <c r="C91" s="52"/>
      <c r="D91" s="52"/>
      <c r="E91" s="52"/>
    </row>
    <row r="92" spans="1:7" s="13" customFormat="1" ht="24.95" customHeight="1" x14ac:dyDescent="0.2">
      <c r="B92" s="34"/>
      <c r="C92" s="52"/>
      <c r="D92" s="52"/>
      <c r="E92" s="52"/>
    </row>
    <row r="93" spans="1:7" s="33" customFormat="1" x14ac:dyDescent="0.2">
      <c r="A93" s="33" t="s">
        <v>306</v>
      </c>
      <c r="B93" s="34"/>
      <c r="C93" s="53"/>
      <c r="D93" s="53"/>
      <c r="E93" s="54"/>
    </row>
    <row r="94" spans="1:7" s="55" customFormat="1" ht="12.75" customHeight="1" x14ac:dyDescent="0.2">
      <c r="C94" s="235" t="s">
        <v>200</v>
      </c>
      <c r="D94" s="235"/>
      <c r="E94" s="235"/>
    </row>
    <row r="95" spans="1:7" s="57" customFormat="1" ht="11.25" x14ac:dyDescent="0.2">
      <c r="B95" s="56" t="s">
        <v>201</v>
      </c>
      <c r="C95" s="58"/>
      <c r="D95" s="58"/>
      <c r="E95" s="58"/>
    </row>
  </sheetData>
  <customSheetViews>
    <customSheetView guid="{D7D6F791-06B9-494D-AA5C-5B554DC60D3B}" scale="75" showRuler="0">
      <selection activeCell="B1" sqref="B1:B65536"/>
      <rowBreaks count="1" manualBreakCount="1">
        <brk id="41" max="16383" man="1"/>
      </rowBreaks>
      <pageMargins left="0.75" right="0.75" top="1" bottom="1" header="0.5" footer="0.5"/>
      <pageSetup paperSize="9" scale="71" fitToHeight="2" orientation="portrait" r:id="rId1"/>
      <headerFooter alignWithMargins="0"/>
    </customSheetView>
  </customSheetViews>
  <mergeCells count="7">
    <mergeCell ref="C6:D6"/>
    <mergeCell ref="C49:D49"/>
    <mergeCell ref="C94:E94"/>
    <mergeCell ref="B9:D9"/>
    <mergeCell ref="B10:D10"/>
    <mergeCell ref="B52:D52"/>
    <mergeCell ref="B53:D53"/>
  </mergeCells>
  <phoneticPr fontId="1" type="noConversion"/>
  <pageMargins left="0.59055118110236227" right="0.59055118110236227" top="0.59055118110236227" bottom="0.59055118110236227" header="0.39370078740157483" footer="0.39370078740157483"/>
  <pageSetup paperSize="9" scale="66" fitToHeight="2" orientation="portrait" horizontalDpi="4294967293" verticalDpi="4294967293" r:id="rId2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3" workbookViewId="0">
      <selection activeCell="C32" sqref="C32"/>
    </sheetView>
  </sheetViews>
  <sheetFormatPr defaultColWidth="10.7109375" defaultRowHeight="12.75" x14ac:dyDescent="0.2"/>
  <cols>
    <col min="1" max="1" width="9.5703125" style="210" customWidth="1"/>
    <col min="2" max="2" width="19.5703125" style="210" customWidth="1"/>
    <col min="3" max="3" width="26.7109375" style="210" customWidth="1"/>
    <col min="4" max="4" width="10.7109375" style="210" customWidth="1"/>
    <col min="5" max="5" width="17" style="210" customWidth="1"/>
    <col min="6" max="13" width="10.7109375" style="210" customWidth="1"/>
    <col min="14" max="256" width="10.7109375" style="210"/>
    <col min="257" max="257" width="9.5703125" style="210" customWidth="1"/>
    <col min="258" max="258" width="19.5703125" style="210" customWidth="1"/>
    <col min="259" max="259" width="26.7109375" style="210" customWidth="1"/>
    <col min="260" max="260" width="10.7109375" style="210" customWidth="1"/>
    <col min="261" max="261" width="17" style="210" customWidth="1"/>
    <col min="262" max="269" width="10.7109375" style="210" customWidth="1"/>
    <col min="270" max="512" width="10.7109375" style="210"/>
    <col min="513" max="513" width="9.5703125" style="210" customWidth="1"/>
    <col min="514" max="514" width="19.5703125" style="210" customWidth="1"/>
    <col min="515" max="515" width="26.7109375" style="210" customWidth="1"/>
    <col min="516" max="516" width="10.7109375" style="210" customWidth="1"/>
    <col min="517" max="517" width="17" style="210" customWidth="1"/>
    <col min="518" max="525" width="10.7109375" style="210" customWidth="1"/>
    <col min="526" max="768" width="10.7109375" style="210"/>
    <col min="769" max="769" width="9.5703125" style="210" customWidth="1"/>
    <col min="770" max="770" width="19.5703125" style="210" customWidth="1"/>
    <col min="771" max="771" width="26.7109375" style="210" customWidth="1"/>
    <col min="772" max="772" width="10.7109375" style="210" customWidth="1"/>
    <col min="773" max="773" width="17" style="210" customWidth="1"/>
    <col min="774" max="781" width="10.7109375" style="210" customWidth="1"/>
    <col min="782" max="1024" width="10.7109375" style="210"/>
    <col min="1025" max="1025" width="9.5703125" style="210" customWidth="1"/>
    <col min="1026" max="1026" width="19.5703125" style="210" customWidth="1"/>
    <col min="1027" max="1027" width="26.7109375" style="210" customWidth="1"/>
    <col min="1028" max="1028" width="10.7109375" style="210" customWidth="1"/>
    <col min="1029" max="1029" width="17" style="210" customWidth="1"/>
    <col min="1030" max="1037" width="10.7109375" style="210" customWidth="1"/>
    <col min="1038" max="1280" width="10.7109375" style="210"/>
    <col min="1281" max="1281" width="9.5703125" style="210" customWidth="1"/>
    <col min="1282" max="1282" width="19.5703125" style="210" customWidth="1"/>
    <col min="1283" max="1283" width="26.7109375" style="210" customWidth="1"/>
    <col min="1284" max="1284" width="10.7109375" style="210" customWidth="1"/>
    <col min="1285" max="1285" width="17" style="210" customWidth="1"/>
    <col min="1286" max="1293" width="10.7109375" style="210" customWidth="1"/>
    <col min="1294" max="1536" width="10.7109375" style="210"/>
    <col min="1537" max="1537" width="9.5703125" style="210" customWidth="1"/>
    <col min="1538" max="1538" width="19.5703125" style="210" customWidth="1"/>
    <col min="1539" max="1539" width="26.7109375" style="210" customWidth="1"/>
    <col min="1540" max="1540" width="10.7109375" style="210" customWidth="1"/>
    <col min="1541" max="1541" width="17" style="210" customWidth="1"/>
    <col min="1542" max="1549" width="10.7109375" style="210" customWidth="1"/>
    <col min="1550" max="1792" width="10.7109375" style="210"/>
    <col min="1793" max="1793" width="9.5703125" style="210" customWidth="1"/>
    <col min="1794" max="1794" width="19.5703125" style="210" customWidth="1"/>
    <col min="1795" max="1795" width="26.7109375" style="210" customWidth="1"/>
    <col min="1796" max="1796" width="10.7109375" style="210" customWidth="1"/>
    <col min="1797" max="1797" width="17" style="210" customWidth="1"/>
    <col min="1798" max="1805" width="10.7109375" style="210" customWidth="1"/>
    <col min="1806" max="2048" width="10.7109375" style="210"/>
    <col min="2049" max="2049" width="9.5703125" style="210" customWidth="1"/>
    <col min="2050" max="2050" width="19.5703125" style="210" customWidth="1"/>
    <col min="2051" max="2051" width="26.7109375" style="210" customWidth="1"/>
    <col min="2052" max="2052" width="10.7109375" style="210" customWidth="1"/>
    <col min="2053" max="2053" width="17" style="210" customWidth="1"/>
    <col min="2054" max="2061" width="10.7109375" style="210" customWidth="1"/>
    <col min="2062" max="2304" width="10.7109375" style="210"/>
    <col min="2305" max="2305" width="9.5703125" style="210" customWidth="1"/>
    <col min="2306" max="2306" width="19.5703125" style="210" customWidth="1"/>
    <col min="2307" max="2307" width="26.7109375" style="210" customWidth="1"/>
    <col min="2308" max="2308" width="10.7109375" style="210" customWidth="1"/>
    <col min="2309" max="2309" width="17" style="210" customWidth="1"/>
    <col min="2310" max="2317" width="10.7109375" style="210" customWidth="1"/>
    <col min="2318" max="2560" width="10.7109375" style="210"/>
    <col min="2561" max="2561" width="9.5703125" style="210" customWidth="1"/>
    <col min="2562" max="2562" width="19.5703125" style="210" customWidth="1"/>
    <col min="2563" max="2563" width="26.7109375" style="210" customWidth="1"/>
    <col min="2564" max="2564" width="10.7109375" style="210" customWidth="1"/>
    <col min="2565" max="2565" width="17" style="210" customWidth="1"/>
    <col min="2566" max="2573" width="10.7109375" style="210" customWidth="1"/>
    <col min="2574" max="2816" width="10.7109375" style="210"/>
    <col min="2817" max="2817" width="9.5703125" style="210" customWidth="1"/>
    <col min="2818" max="2818" width="19.5703125" style="210" customWidth="1"/>
    <col min="2819" max="2819" width="26.7109375" style="210" customWidth="1"/>
    <col min="2820" max="2820" width="10.7109375" style="210" customWidth="1"/>
    <col min="2821" max="2821" width="17" style="210" customWidth="1"/>
    <col min="2822" max="2829" width="10.7109375" style="210" customWidth="1"/>
    <col min="2830" max="3072" width="10.7109375" style="210"/>
    <col min="3073" max="3073" width="9.5703125" style="210" customWidth="1"/>
    <col min="3074" max="3074" width="19.5703125" style="210" customWidth="1"/>
    <col min="3075" max="3075" width="26.7109375" style="210" customWidth="1"/>
    <col min="3076" max="3076" width="10.7109375" style="210" customWidth="1"/>
    <col min="3077" max="3077" width="17" style="210" customWidth="1"/>
    <col min="3078" max="3085" width="10.7109375" style="210" customWidth="1"/>
    <col min="3086" max="3328" width="10.7109375" style="210"/>
    <col min="3329" max="3329" width="9.5703125" style="210" customWidth="1"/>
    <col min="3330" max="3330" width="19.5703125" style="210" customWidth="1"/>
    <col min="3331" max="3331" width="26.7109375" style="210" customWidth="1"/>
    <col min="3332" max="3332" width="10.7109375" style="210" customWidth="1"/>
    <col min="3333" max="3333" width="17" style="210" customWidth="1"/>
    <col min="3334" max="3341" width="10.7109375" style="210" customWidth="1"/>
    <col min="3342" max="3584" width="10.7109375" style="210"/>
    <col min="3585" max="3585" width="9.5703125" style="210" customWidth="1"/>
    <col min="3586" max="3586" width="19.5703125" style="210" customWidth="1"/>
    <col min="3587" max="3587" width="26.7109375" style="210" customWidth="1"/>
    <col min="3588" max="3588" width="10.7109375" style="210" customWidth="1"/>
    <col min="3589" max="3589" width="17" style="210" customWidth="1"/>
    <col min="3590" max="3597" width="10.7109375" style="210" customWidth="1"/>
    <col min="3598" max="3840" width="10.7109375" style="210"/>
    <col min="3841" max="3841" width="9.5703125" style="210" customWidth="1"/>
    <col min="3842" max="3842" width="19.5703125" style="210" customWidth="1"/>
    <col min="3843" max="3843" width="26.7109375" style="210" customWidth="1"/>
    <col min="3844" max="3844" width="10.7109375" style="210" customWidth="1"/>
    <col min="3845" max="3845" width="17" style="210" customWidth="1"/>
    <col min="3846" max="3853" width="10.7109375" style="210" customWidth="1"/>
    <col min="3854" max="4096" width="10.7109375" style="210"/>
    <col min="4097" max="4097" width="9.5703125" style="210" customWidth="1"/>
    <col min="4098" max="4098" width="19.5703125" style="210" customWidth="1"/>
    <col min="4099" max="4099" width="26.7109375" style="210" customWidth="1"/>
    <col min="4100" max="4100" width="10.7109375" style="210" customWidth="1"/>
    <col min="4101" max="4101" width="17" style="210" customWidth="1"/>
    <col min="4102" max="4109" width="10.7109375" style="210" customWidth="1"/>
    <col min="4110" max="4352" width="10.7109375" style="210"/>
    <col min="4353" max="4353" width="9.5703125" style="210" customWidth="1"/>
    <col min="4354" max="4354" width="19.5703125" style="210" customWidth="1"/>
    <col min="4355" max="4355" width="26.7109375" style="210" customWidth="1"/>
    <col min="4356" max="4356" width="10.7109375" style="210" customWidth="1"/>
    <col min="4357" max="4357" width="17" style="210" customWidth="1"/>
    <col min="4358" max="4365" width="10.7109375" style="210" customWidth="1"/>
    <col min="4366" max="4608" width="10.7109375" style="210"/>
    <col min="4609" max="4609" width="9.5703125" style="210" customWidth="1"/>
    <col min="4610" max="4610" width="19.5703125" style="210" customWidth="1"/>
    <col min="4611" max="4611" width="26.7109375" style="210" customWidth="1"/>
    <col min="4612" max="4612" width="10.7109375" style="210" customWidth="1"/>
    <col min="4613" max="4613" width="17" style="210" customWidth="1"/>
    <col min="4614" max="4621" width="10.7109375" style="210" customWidth="1"/>
    <col min="4622" max="4864" width="10.7109375" style="210"/>
    <col min="4865" max="4865" width="9.5703125" style="210" customWidth="1"/>
    <col min="4866" max="4866" width="19.5703125" style="210" customWidth="1"/>
    <col min="4867" max="4867" width="26.7109375" style="210" customWidth="1"/>
    <col min="4868" max="4868" width="10.7109375" style="210" customWidth="1"/>
    <col min="4869" max="4869" width="17" style="210" customWidth="1"/>
    <col min="4870" max="4877" width="10.7109375" style="210" customWidth="1"/>
    <col min="4878" max="5120" width="10.7109375" style="210"/>
    <col min="5121" max="5121" width="9.5703125" style="210" customWidth="1"/>
    <col min="5122" max="5122" width="19.5703125" style="210" customWidth="1"/>
    <col min="5123" max="5123" width="26.7109375" style="210" customWidth="1"/>
    <col min="5124" max="5124" width="10.7109375" style="210" customWidth="1"/>
    <col min="5125" max="5125" width="17" style="210" customWidth="1"/>
    <col min="5126" max="5133" width="10.7109375" style="210" customWidth="1"/>
    <col min="5134" max="5376" width="10.7109375" style="210"/>
    <col min="5377" max="5377" width="9.5703125" style="210" customWidth="1"/>
    <col min="5378" max="5378" width="19.5703125" style="210" customWidth="1"/>
    <col min="5379" max="5379" width="26.7109375" style="210" customWidth="1"/>
    <col min="5380" max="5380" width="10.7109375" style="210" customWidth="1"/>
    <col min="5381" max="5381" width="17" style="210" customWidth="1"/>
    <col min="5382" max="5389" width="10.7109375" style="210" customWidth="1"/>
    <col min="5390" max="5632" width="10.7109375" style="210"/>
    <col min="5633" max="5633" width="9.5703125" style="210" customWidth="1"/>
    <col min="5634" max="5634" width="19.5703125" style="210" customWidth="1"/>
    <col min="5635" max="5635" width="26.7109375" style="210" customWidth="1"/>
    <col min="5636" max="5636" width="10.7109375" style="210" customWidth="1"/>
    <col min="5637" max="5637" width="17" style="210" customWidth="1"/>
    <col min="5638" max="5645" width="10.7109375" style="210" customWidth="1"/>
    <col min="5646" max="5888" width="10.7109375" style="210"/>
    <col min="5889" max="5889" width="9.5703125" style="210" customWidth="1"/>
    <col min="5890" max="5890" width="19.5703125" style="210" customWidth="1"/>
    <col min="5891" max="5891" width="26.7109375" style="210" customWidth="1"/>
    <col min="5892" max="5892" width="10.7109375" style="210" customWidth="1"/>
    <col min="5893" max="5893" width="17" style="210" customWidth="1"/>
    <col min="5894" max="5901" width="10.7109375" style="210" customWidth="1"/>
    <col min="5902" max="6144" width="10.7109375" style="210"/>
    <col min="6145" max="6145" width="9.5703125" style="210" customWidth="1"/>
    <col min="6146" max="6146" width="19.5703125" style="210" customWidth="1"/>
    <col min="6147" max="6147" width="26.7109375" style="210" customWidth="1"/>
    <col min="6148" max="6148" width="10.7109375" style="210" customWidth="1"/>
    <col min="6149" max="6149" width="17" style="210" customWidth="1"/>
    <col min="6150" max="6157" width="10.7109375" style="210" customWidth="1"/>
    <col min="6158" max="6400" width="10.7109375" style="210"/>
    <col min="6401" max="6401" width="9.5703125" style="210" customWidth="1"/>
    <col min="6402" max="6402" width="19.5703125" style="210" customWidth="1"/>
    <col min="6403" max="6403" width="26.7109375" style="210" customWidth="1"/>
    <col min="6404" max="6404" width="10.7109375" style="210" customWidth="1"/>
    <col min="6405" max="6405" width="17" style="210" customWidth="1"/>
    <col min="6406" max="6413" width="10.7109375" style="210" customWidth="1"/>
    <col min="6414" max="6656" width="10.7109375" style="210"/>
    <col min="6657" max="6657" width="9.5703125" style="210" customWidth="1"/>
    <col min="6658" max="6658" width="19.5703125" style="210" customWidth="1"/>
    <col min="6659" max="6659" width="26.7109375" style="210" customWidth="1"/>
    <col min="6660" max="6660" width="10.7109375" style="210" customWidth="1"/>
    <col min="6661" max="6661" width="17" style="210" customWidth="1"/>
    <col min="6662" max="6669" width="10.7109375" style="210" customWidth="1"/>
    <col min="6670" max="6912" width="10.7109375" style="210"/>
    <col min="6913" max="6913" width="9.5703125" style="210" customWidth="1"/>
    <col min="6914" max="6914" width="19.5703125" style="210" customWidth="1"/>
    <col min="6915" max="6915" width="26.7109375" style="210" customWidth="1"/>
    <col min="6916" max="6916" width="10.7109375" style="210" customWidth="1"/>
    <col min="6917" max="6917" width="17" style="210" customWidth="1"/>
    <col min="6918" max="6925" width="10.7109375" style="210" customWidth="1"/>
    <col min="6926" max="7168" width="10.7109375" style="210"/>
    <col min="7169" max="7169" width="9.5703125" style="210" customWidth="1"/>
    <col min="7170" max="7170" width="19.5703125" style="210" customWidth="1"/>
    <col min="7171" max="7171" width="26.7109375" style="210" customWidth="1"/>
    <col min="7172" max="7172" width="10.7109375" style="210" customWidth="1"/>
    <col min="7173" max="7173" width="17" style="210" customWidth="1"/>
    <col min="7174" max="7181" width="10.7109375" style="210" customWidth="1"/>
    <col min="7182" max="7424" width="10.7109375" style="210"/>
    <col min="7425" max="7425" width="9.5703125" style="210" customWidth="1"/>
    <col min="7426" max="7426" width="19.5703125" style="210" customWidth="1"/>
    <col min="7427" max="7427" width="26.7109375" style="210" customWidth="1"/>
    <col min="7428" max="7428" width="10.7109375" style="210" customWidth="1"/>
    <col min="7429" max="7429" width="17" style="210" customWidth="1"/>
    <col min="7430" max="7437" width="10.7109375" style="210" customWidth="1"/>
    <col min="7438" max="7680" width="10.7109375" style="210"/>
    <col min="7681" max="7681" width="9.5703125" style="210" customWidth="1"/>
    <col min="7682" max="7682" width="19.5703125" style="210" customWidth="1"/>
    <col min="7683" max="7683" width="26.7109375" style="210" customWidth="1"/>
    <col min="7684" max="7684" width="10.7109375" style="210" customWidth="1"/>
    <col min="7685" max="7685" width="17" style="210" customWidth="1"/>
    <col min="7686" max="7693" width="10.7109375" style="210" customWidth="1"/>
    <col min="7694" max="7936" width="10.7109375" style="210"/>
    <col min="7937" max="7937" width="9.5703125" style="210" customWidth="1"/>
    <col min="7938" max="7938" width="19.5703125" style="210" customWidth="1"/>
    <col min="7939" max="7939" width="26.7109375" style="210" customWidth="1"/>
    <col min="7940" max="7940" width="10.7109375" style="210" customWidth="1"/>
    <col min="7941" max="7941" width="17" style="210" customWidth="1"/>
    <col min="7942" max="7949" width="10.7109375" style="210" customWidth="1"/>
    <col min="7950" max="8192" width="10.7109375" style="210"/>
    <col min="8193" max="8193" width="9.5703125" style="210" customWidth="1"/>
    <col min="8194" max="8194" width="19.5703125" style="210" customWidth="1"/>
    <col min="8195" max="8195" width="26.7109375" style="210" customWidth="1"/>
    <col min="8196" max="8196" width="10.7109375" style="210" customWidth="1"/>
    <col min="8197" max="8197" width="17" style="210" customWidth="1"/>
    <col min="8198" max="8205" width="10.7109375" style="210" customWidth="1"/>
    <col min="8206" max="8448" width="10.7109375" style="210"/>
    <col min="8449" max="8449" width="9.5703125" style="210" customWidth="1"/>
    <col min="8450" max="8450" width="19.5703125" style="210" customWidth="1"/>
    <col min="8451" max="8451" width="26.7109375" style="210" customWidth="1"/>
    <col min="8452" max="8452" width="10.7109375" style="210" customWidth="1"/>
    <col min="8453" max="8453" width="17" style="210" customWidth="1"/>
    <col min="8454" max="8461" width="10.7109375" style="210" customWidth="1"/>
    <col min="8462" max="8704" width="10.7109375" style="210"/>
    <col min="8705" max="8705" width="9.5703125" style="210" customWidth="1"/>
    <col min="8706" max="8706" width="19.5703125" style="210" customWidth="1"/>
    <col min="8707" max="8707" width="26.7109375" style="210" customWidth="1"/>
    <col min="8708" max="8708" width="10.7109375" style="210" customWidth="1"/>
    <col min="8709" max="8709" width="17" style="210" customWidth="1"/>
    <col min="8710" max="8717" width="10.7109375" style="210" customWidth="1"/>
    <col min="8718" max="8960" width="10.7109375" style="210"/>
    <col min="8961" max="8961" width="9.5703125" style="210" customWidth="1"/>
    <col min="8962" max="8962" width="19.5703125" style="210" customWidth="1"/>
    <col min="8963" max="8963" width="26.7109375" style="210" customWidth="1"/>
    <col min="8964" max="8964" width="10.7109375" style="210" customWidth="1"/>
    <col min="8965" max="8965" width="17" style="210" customWidth="1"/>
    <col min="8966" max="8973" width="10.7109375" style="210" customWidth="1"/>
    <col min="8974" max="9216" width="10.7109375" style="210"/>
    <col min="9217" max="9217" width="9.5703125" style="210" customWidth="1"/>
    <col min="9218" max="9218" width="19.5703125" style="210" customWidth="1"/>
    <col min="9219" max="9219" width="26.7109375" style="210" customWidth="1"/>
    <col min="9220" max="9220" width="10.7109375" style="210" customWidth="1"/>
    <col min="9221" max="9221" width="17" style="210" customWidth="1"/>
    <col min="9222" max="9229" width="10.7109375" style="210" customWidth="1"/>
    <col min="9230" max="9472" width="10.7109375" style="210"/>
    <col min="9473" max="9473" width="9.5703125" style="210" customWidth="1"/>
    <col min="9474" max="9474" width="19.5703125" style="210" customWidth="1"/>
    <col min="9475" max="9475" width="26.7109375" style="210" customWidth="1"/>
    <col min="9476" max="9476" width="10.7109375" style="210" customWidth="1"/>
    <col min="9477" max="9477" width="17" style="210" customWidth="1"/>
    <col min="9478" max="9485" width="10.7109375" style="210" customWidth="1"/>
    <col min="9486" max="9728" width="10.7109375" style="210"/>
    <col min="9729" max="9729" width="9.5703125" style="210" customWidth="1"/>
    <col min="9730" max="9730" width="19.5703125" style="210" customWidth="1"/>
    <col min="9731" max="9731" width="26.7109375" style="210" customWidth="1"/>
    <col min="9732" max="9732" width="10.7109375" style="210" customWidth="1"/>
    <col min="9733" max="9733" width="17" style="210" customWidth="1"/>
    <col min="9734" max="9741" width="10.7109375" style="210" customWidth="1"/>
    <col min="9742" max="9984" width="10.7109375" style="210"/>
    <col min="9985" max="9985" width="9.5703125" style="210" customWidth="1"/>
    <col min="9986" max="9986" width="19.5703125" style="210" customWidth="1"/>
    <col min="9987" max="9987" width="26.7109375" style="210" customWidth="1"/>
    <col min="9988" max="9988" width="10.7109375" style="210" customWidth="1"/>
    <col min="9989" max="9989" width="17" style="210" customWidth="1"/>
    <col min="9990" max="9997" width="10.7109375" style="210" customWidth="1"/>
    <col min="9998" max="10240" width="10.7109375" style="210"/>
    <col min="10241" max="10241" width="9.5703125" style="210" customWidth="1"/>
    <col min="10242" max="10242" width="19.5703125" style="210" customWidth="1"/>
    <col min="10243" max="10243" width="26.7109375" style="210" customWidth="1"/>
    <col min="10244" max="10244" width="10.7109375" style="210" customWidth="1"/>
    <col min="10245" max="10245" width="17" style="210" customWidth="1"/>
    <col min="10246" max="10253" width="10.7109375" style="210" customWidth="1"/>
    <col min="10254" max="10496" width="10.7109375" style="210"/>
    <col min="10497" max="10497" width="9.5703125" style="210" customWidth="1"/>
    <col min="10498" max="10498" width="19.5703125" style="210" customWidth="1"/>
    <col min="10499" max="10499" width="26.7109375" style="210" customWidth="1"/>
    <col min="10500" max="10500" width="10.7109375" style="210" customWidth="1"/>
    <col min="10501" max="10501" width="17" style="210" customWidth="1"/>
    <col min="10502" max="10509" width="10.7109375" style="210" customWidth="1"/>
    <col min="10510" max="10752" width="10.7109375" style="210"/>
    <col min="10753" max="10753" width="9.5703125" style="210" customWidth="1"/>
    <col min="10754" max="10754" width="19.5703125" style="210" customWidth="1"/>
    <col min="10755" max="10755" width="26.7109375" style="210" customWidth="1"/>
    <col min="10756" max="10756" width="10.7109375" style="210" customWidth="1"/>
    <col min="10757" max="10757" width="17" style="210" customWidth="1"/>
    <col min="10758" max="10765" width="10.7109375" style="210" customWidth="1"/>
    <col min="10766" max="11008" width="10.7109375" style="210"/>
    <col min="11009" max="11009" width="9.5703125" style="210" customWidth="1"/>
    <col min="11010" max="11010" width="19.5703125" style="210" customWidth="1"/>
    <col min="11011" max="11011" width="26.7109375" style="210" customWidth="1"/>
    <col min="11012" max="11012" width="10.7109375" style="210" customWidth="1"/>
    <col min="11013" max="11013" width="17" style="210" customWidth="1"/>
    <col min="11014" max="11021" width="10.7109375" style="210" customWidth="1"/>
    <col min="11022" max="11264" width="10.7109375" style="210"/>
    <col min="11265" max="11265" width="9.5703125" style="210" customWidth="1"/>
    <col min="11266" max="11266" width="19.5703125" style="210" customWidth="1"/>
    <col min="11267" max="11267" width="26.7109375" style="210" customWidth="1"/>
    <col min="11268" max="11268" width="10.7109375" style="210" customWidth="1"/>
    <col min="11269" max="11269" width="17" style="210" customWidth="1"/>
    <col min="11270" max="11277" width="10.7109375" style="210" customWidth="1"/>
    <col min="11278" max="11520" width="10.7109375" style="210"/>
    <col min="11521" max="11521" width="9.5703125" style="210" customWidth="1"/>
    <col min="11522" max="11522" width="19.5703125" style="210" customWidth="1"/>
    <col min="11523" max="11523" width="26.7109375" style="210" customWidth="1"/>
    <col min="11524" max="11524" width="10.7109375" style="210" customWidth="1"/>
    <col min="11525" max="11525" width="17" style="210" customWidth="1"/>
    <col min="11526" max="11533" width="10.7109375" style="210" customWidth="1"/>
    <col min="11534" max="11776" width="10.7109375" style="210"/>
    <col min="11777" max="11777" width="9.5703125" style="210" customWidth="1"/>
    <col min="11778" max="11778" width="19.5703125" style="210" customWidth="1"/>
    <col min="11779" max="11779" width="26.7109375" style="210" customWidth="1"/>
    <col min="11780" max="11780" width="10.7109375" style="210" customWidth="1"/>
    <col min="11781" max="11781" width="17" style="210" customWidth="1"/>
    <col min="11782" max="11789" width="10.7109375" style="210" customWidth="1"/>
    <col min="11790" max="12032" width="10.7109375" style="210"/>
    <col min="12033" max="12033" width="9.5703125" style="210" customWidth="1"/>
    <col min="12034" max="12034" width="19.5703125" style="210" customWidth="1"/>
    <col min="12035" max="12035" width="26.7109375" style="210" customWidth="1"/>
    <col min="12036" max="12036" width="10.7109375" style="210" customWidth="1"/>
    <col min="12037" max="12037" width="17" style="210" customWidth="1"/>
    <col min="12038" max="12045" width="10.7109375" style="210" customWidth="1"/>
    <col min="12046" max="12288" width="10.7109375" style="210"/>
    <col min="12289" max="12289" width="9.5703125" style="210" customWidth="1"/>
    <col min="12290" max="12290" width="19.5703125" style="210" customWidth="1"/>
    <col min="12291" max="12291" width="26.7109375" style="210" customWidth="1"/>
    <col min="12292" max="12292" width="10.7109375" style="210" customWidth="1"/>
    <col min="12293" max="12293" width="17" style="210" customWidth="1"/>
    <col min="12294" max="12301" width="10.7109375" style="210" customWidth="1"/>
    <col min="12302" max="12544" width="10.7109375" style="210"/>
    <col min="12545" max="12545" width="9.5703125" style="210" customWidth="1"/>
    <col min="12546" max="12546" width="19.5703125" style="210" customWidth="1"/>
    <col min="12547" max="12547" width="26.7109375" style="210" customWidth="1"/>
    <col min="12548" max="12548" width="10.7109375" style="210" customWidth="1"/>
    <col min="12549" max="12549" width="17" style="210" customWidth="1"/>
    <col min="12550" max="12557" width="10.7109375" style="210" customWidth="1"/>
    <col min="12558" max="12800" width="10.7109375" style="210"/>
    <col min="12801" max="12801" width="9.5703125" style="210" customWidth="1"/>
    <col min="12802" max="12802" width="19.5703125" style="210" customWidth="1"/>
    <col min="12803" max="12803" width="26.7109375" style="210" customWidth="1"/>
    <col min="12804" max="12804" width="10.7109375" style="210" customWidth="1"/>
    <col min="12805" max="12805" width="17" style="210" customWidth="1"/>
    <col min="12806" max="12813" width="10.7109375" style="210" customWidth="1"/>
    <col min="12814" max="13056" width="10.7109375" style="210"/>
    <col min="13057" max="13057" width="9.5703125" style="210" customWidth="1"/>
    <col min="13058" max="13058" width="19.5703125" style="210" customWidth="1"/>
    <col min="13059" max="13059" width="26.7109375" style="210" customWidth="1"/>
    <col min="13060" max="13060" width="10.7109375" style="210" customWidth="1"/>
    <col min="13061" max="13061" width="17" style="210" customWidth="1"/>
    <col min="13062" max="13069" width="10.7109375" style="210" customWidth="1"/>
    <col min="13070" max="13312" width="10.7109375" style="210"/>
    <col min="13313" max="13313" width="9.5703125" style="210" customWidth="1"/>
    <col min="13314" max="13314" width="19.5703125" style="210" customWidth="1"/>
    <col min="13315" max="13315" width="26.7109375" style="210" customWidth="1"/>
    <col min="13316" max="13316" width="10.7109375" style="210" customWidth="1"/>
    <col min="13317" max="13317" width="17" style="210" customWidth="1"/>
    <col min="13318" max="13325" width="10.7109375" style="210" customWidth="1"/>
    <col min="13326" max="13568" width="10.7109375" style="210"/>
    <col min="13569" max="13569" width="9.5703125" style="210" customWidth="1"/>
    <col min="13570" max="13570" width="19.5703125" style="210" customWidth="1"/>
    <col min="13571" max="13571" width="26.7109375" style="210" customWidth="1"/>
    <col min="13572" max="13572" width="10.7109375" style="210" customWidth="1"/>
    <col min="13573" max="13573" width="17" style="210" customWidth="1"/>
    <col min="13574" max="13581" width="10.7109375" style="210" customWidth="1"/>
    <col min="13582" max="13824" width="10.7109375" style="210"/>
    <col min="13825" max="13825" width="9.5703125" style="210" customWidth="1"/>
    <col min="13826" max="13826" width="19.5703125" style="210" customWidth="1"/>
    <col min="13827" max="13827" width="26.7109375" style="210" customWidth="1"/>
    <col min="13828" max="13828" width="10.7109375" style="210" customWidth="1"/>
    <col min="13829" max="13829" width="17" style="210" customWidth="1"/>
    <col min="13830" max="13837" width="10.7109375" style="210" customWidth="1"/>
    <col min="13838" max="14080" width="10.7109375" style="210"/>
    <col min="14081" max="14081" width="9.5703125" style="210" customWidth="1"/>
    <col min="14082" max="14082" width="19.5703125" style="210" customWidth="1"/>
    <col min="14083" max="14083" width="26.7109375" style="210" customWidth="1"/>
    <col min="14084" max="14084" width="10.7109375" style="210" customWidth="1"/>
    <col min="14085" max="14085" width="17" style="210" customWidth="1"/>
    <col min="14086" max="14093" width="10.7109375" style="210" customWidth="1"/>
    <col min="14094" max="14336" width="10.7109375" style="210"/>
    <col min="14337" max="14337" width="9.5703125" style="210" customWidth="1"/>
    <col min="14338" max="14338" width="19.5703125" style="210" customWidth="1"/>
    <col min="14339" max="14339" width="26.7109375" style="210" customWidth="1"/>
    <col min="14340" max="14340" width="10.7109375" style="210" customWidth="1"/>
    <col min="14341" max="14341" width="17" style="210" customWidth="1"/>
    <col min="14342" max="14349" width="10.7109375" style="210" customWidth="1"/>
    <col min="14350" max="14592" width="10.7109375" style="210"/>
    <col min="14593" max="14593" width="9.5703125" style="210" customWidth="1"/>
    <col min="14594" max="14594" width="19.5703125" style="210" customWidth="1"/>
    <col min="14595" max="14595" width="26.7109375" style="210" customWidth="1"/>
    <col min="14596" max="14596" width="10.7109375" style="210" customWidth="1"/>
    <col min="14597" max="14597" width="17" style="210" customWidth="1"/>
    <col min="14598" max="14605" width="10.7109375" style="210" customWidth="1"/>
    <col min="14606" max="14848" width="10.7109375" style="210"/>
    <col min="14849" max="14849" width="9.5703125" style="210" customWidth="1"/>
    <col min="14850" max="14850" width="19.5703125" style="210" customWidth="1"/>
    <col min="14851" max="14851" width="26.7109375" style="210" customWidth="1"/>
    <col min="14852" max="14852" width="10.7109375" style="210" customWidth="1"/>
    <col min="14853" max="14853" width="17" style="210" customWidth="1"/>
    <col min="14854" max="14861" width="10.7109375" style="210" customWidth="1"/>
    <col min="14862" max="15104" width="10.7109375" style="210"/>
    <col min="15105" max="15105" width="9.5703125" style="210" customWidth="1"/>
    <col min="15106" max="15106" width="19.5703125" style="210" customWidth="1"/>
    <col min="15107" max="15107" width="26.7109375" style="210" customWidth="1"/>
    <col min="15108" max="15108" width="10.7109375" style="210" customWidth="1"/>
    <col min="15109" max="15109" width="17" style="210" customWidth="1"/>
    <col min="15110" max="15117" width="10.7109375" style="210" customWidth="1"/>
    <col min="15118" max="15360" width="10.7109375" style="210"/>
    <col min="15361" max="15361" width="9.5703125" style="210" customWidth="1"/>
    <col min="15362" max="15362" width="19.5703125" style="210" customWidth="1"/>
    <col min="15363" max="15363" width="26.7109375" style="210" customWidth="1"/>
    <col min="15364" max="15364" width="10.7109375" style="210" customWidth="1"/>
    <col min="15365" max="15365" width="17" style="210" customWidth="1"/>
    <col min="15366" max="15373" width="10.7109375" style="210" customWidth="1"/>
    <col min="15374" max="15616" width="10.7109375" style="210"/>
    <col min="15617" max="15617" width="9.5703125" style="210" customWidth="1"/>
    <col min="15618" max="15618" width="19.5703125" style="210" customWidth="1"/>
    <col min="15619" max="15619" width="26.7109375" style="210" customWidth="1"/>
    <col min="15620" max="15620" width="10.7109375" style="210" customWidth="1"/>
    <col min="15621" max="15621" width="17" style="210" customWidth="1"/>
    <col min="15622" max="15629" width="10.7109375" style="210" customWidth="1"/>
    <col min="15630" max="15872" width="10.7109375" style="210"/>
    <col min="15873" max="15873" width="9.5703125" style="210" customWidth="1"/>
    <col min="15874" max="15874" width="19.5703125" style="210" customWidth="1"/>
    <col min="15875" max="15875" width="26.7109375" style="210" customWidth="1"/>
    <col min="15876" max="15876" width="10.7109375" style="210" customWidth="1"/>
    <col min="15877" max="15877" width="17" style="210" customWidth="1"/>
    <col min="15878" max="15885" width="10.7109375" style="210" customWidth="1"/>
    <col min="15886" max="16128" width="10.7109375" style="210"/>
    <col min="16129" max="16129" width="9.5703125" style="210" customWidth="1"/>
    <col min="16130" max="16130" width="19.5703125" style="210" customWidth="1"/>
    <col min="16131" max="16131" width="26.7109375" style="210" customWidth="1"/>
    <col min="16132" max="16132" width="10.7109375" style="210" customWidth="1"/>
    <col min="16133" max="16133" width="17" style="210" customWidth="1"/>
    <col min="16134" max="16141" width="10.7109375" style="210" customWidth="1"/>
    <col min="16142" max="16384" width="10.7109375" style="210"/>
  </cols>
  <sheetData>
    <row r="1" spans="1:13" ht="15.75" customHeight="1" x14ac:dyDescent="0.25">
      <c r="A1" s="209"/>
      <c r="B1" s="209"/>
      <c r="C1" s="209"/>
      <c r="D1" s="209"/>
      <c r="E1" s="209"/>
    </row>
    <row r="2" spans="1:13" ht="15.75" customHeight="1" x14ac:dyDescent="0.25">
      <c r="B2" s="211" t="str">
        <f>'[1]Beviteli oldal'!$B$8</f>
        <v xml:space="preserve">11325462 3530 11 319 </v>
      </c>
      <c r="C2" s="212"/>
      <c r="D2" s="212"/>
      <c r="E2" s="212"/>
      <c r="F2" s="213"/>
      <c r="G2" s="213"/>
      <c r="H2" s="213"/>
      <c r="I2" s="213"/>
      <c r="J2" s="213"/>
      <c r="K2" s="213"/>
      <c r="L2" s="213"/>
      <c r="M2" s="213"/>
    </row>
    <row r="3" spans="1:13" ht="15.75" customHeight="1" x14ac:dyDescent="0.25">
      <c r="B3" s="211" t="s">
        <v>207</v>
      </c>
      <c r="C3" s="212"/>
      <c r="D3" s="212"/>
      <c r="E3" s="212"/>
      <c r="F3" s="213"/>
      <c r="G3" s="213"/>
      <c r="H3" s="213"/>
      <c r="I3" s="213"/>
      <c r="J3" s="213"/>
      <c r="K3" s="213"/>
      <c r="L3" s="213"/>
      <c r="M3" s="213"/>
    </row>
    <row r="4" spans="1:13" ht="15.75" customHeight="1" x14ac:dyDescent="0.25">
      <c r="A4" s="211"/>
      <c r="B4" s="212"/>
      <c r="C4" s="212"/>
      <c r="D4" s="212"/>
      <c r="E4" s="212"/>
      <c r="F4" s="213"/>
      <c r="G4" s="213"/>
      <c r="H4" s="213"/>
      <c r="I4" s="213"/>
      <c r="J4" s="213"/>
      <c r="K4" s="213"/>
      <c r="L4" s="213"/>
      <c r="M4" s="213"/>
    </row>
    <row r="5" spans="1:13" ht="15.75" customHeight="1" x14ac:dyDescent="0.25">
      <c r="B5" s="214" t="str">
        <f>'[1]Beviteli oldal'!$B$10</f>
        <v>19-09-501225</v>
      </c>
      <c r="C5" s="212"/>
      <c r="D5" s="212"/>
      <c r="E5" s="209"/>
    </row>
    <row r="6" spans="1:13" ht="15.75" customHeight="1" x14ac:dyDescent="0.25">
      <c r="B6" s="211" t="s">
        <v>302</v>
      </c>
      <c r="C6" s="212"/>
      <c r="D6" s="212"/>
      <c r="E6" s="209"/>
    </row>
    <row r="7" spans="1:13" ht="15.75" customHeight="1" x14ac:dyDescent="0.25">
      <c r="A7" s="212"/>
      <c r="C7" s="213"/>
      <c r="D7" s="209"/>
      <c r="E7" s="209"/>
    </row>
    <row r="8" spans="1:13" ht="15.75" customHeight="1" x14ac:dyDescent="0.25">
      <c r="A8" s="212"/>
      <c r="C8" s="213"/>
      <c r="D8" s="209"/>
      <c r="E8" s="209"/>
    </row>
    <row r="9" spans="1:13" ht="15.75" customHeight="1" x14ac:dyDescent="0.25">
      <c r="A9" s="212"/>
      <c r="C9" s="213"/>
      <c r="D9" s="209"/>
      <c r="E9" s="209"/>
    </row>
    <row r="10" spans="1:13" ht="15.75" customHeight="1" x14ac:dyDescent="0.25">
      <c r="A10" s="212"/>
      <c r="D10" s="209"/>
      <c r="E10" s="209"/>
    </row>
    <row r="11" spans="1:13" ht="15.75" customHeight="1" x14ac:dyDescent="0.25">
      <c r="A11" s="212"/>
      <c r="D11" s="209"/>
      <c r="E11" s="209"/>
    </row>
    <row r="12" spans="1:13" ht="27" customHeight="1" x14ac:dyDescent="0.25">
      <c r="A12" s="212"/>
      <c r="C12" s="215" t="str">
        <f>+'[1]Beviteli oldal'!$B$3</f>
        <v>PRIMER  Ajkai Távhőszolgáltatási Kft</v>
      </c>
      <c r="D12" s="209"/>
      <c r="E12" s="209"/>
    </row>
    <row r="13" spans="1:13" ht="15.75" customHeight="1" x14ac:dyDescent="0.25">
      <c r="A13" s="212"/>
      <c r="C13" s="216"/>
      <c r="D13" s="209"/>
      <c r="E13" s="209"/>
    </row>
    <row r="14" spans="1:13" ht="21" customHeight="1" x14ac:dyDescent="0.25">
      <c r="A14" s="212"/>
      <c r="C14" s="217" t="str">
        <f>+'[1]Beviteli oldal'!$B$5</f>
        <v>8400 Ajka, Móra Ferenc u. 26.</v>
      </c>
      <c r="D14" s="209"/>
      <c r="E14" s="209"/>
    </row>
    <row r="15" spans="1:13" ht="18.75" customHeight="1" x14ac:dyDescent="0.25">
      <c r="A15" s="212"/>
      <c r="C15" s="218" t="str">
        <f>IF('[1]Beviteli oldal'!$B$6=0,"  ",'[1]Beviteli oldal'!$B$6)</f>
        <v>(88) 210-602</v>
      </c>
      <c r="D15" s="209"/>
      <c r="E15" s="209"/>
    </row>
    <row r="16" spans="1:13" ht="15.75" customHeight="1" x14ac:dyDescent="0.25">
      <c r="A16" s="212"/>
      <c r="C16" s="219"/>
      <c r="D16" s="220"/>
      <c r="E16" s="209"/>
    </row>
    <row r="17" spans="1:5" ht="15.75" customHeight="1" x14ac:dyDescent="0.25">
      <c r="A17" s="212"/>
      <c r="C17" s="219"/>
      <c r="D17" s="209"/>
      <c r="E17" s="209"/>
    </row>
    <row r="18" spans="1:5" ht="15.75" customHeight="1" x14ac:dyDescent="0.25">
      <c r="A18" s="212"/>
      <c r="C18" s="219"/>
      <c r="D18" s="209"/>
      <c r="E18" s="209"/>
    </row>
    <row r="19" spans="1:5" ht="33.75" customHeight="1" x14ac:dyDescent="0.25">
      <c r="A19" s="212"/>
      <c r="C19" s="221" t="s">
        <v>303</v>
      </c>
      <c r="D19" s="209"/>
      <c r="E19" s="209"/>
    </row>
    <row r="20" spans="1:5" ht="15.75" customHeight="1" x14ac:dyDescent="0.25">
      <c r="A20" s="212"/>
      <c r="D20" s="209"/>
      <c r="E20" s="209"/>
    </row>
    <row r="21" spans="1:5" ht="21" customHeight="1" x14ac:dyDescent="0.3">
      <c r="A21" s="212"/>
      <c r="C21" s="222">
        <v>2017</v>
      </c>
      <c r="D21" s="209"/>
      <c r="E21" s="209"/>
    </row>
    <row r="22" spans="1:5" ht="15.75" customHeight="1" x14ac:dyDescent="0.25">
      <c r="A22" s="223"/>
      <c r="D22" s="209"/>
      <c r="E22" s="209"/>
    </row>
    <row r="23" spans="1:5" ht="15.75" customHeight="1" x14ac:dyDescent="0.25">
      <c r="A23" s="212"/>
      <c r="D23" s="209"/>
      <c r="E23" s="209"/>
    </row>
    <row r="24" spans="1:5" ht="15.75" customHeight="1" x14ac:dyDescent="0.25">
      <c r="A24" s="212"/>
      <c r="D24" s="209"/>
      <c r="E24" s="209"/>
    </row>
    <row r="25" spans="1:5" ht="15.75" customHeight="1" x14ac:dyDescent="0.25">
      <c r="A25" s="212"/>
      <c r="D25" s="209"/>
      <c r="E25" s="209"/>
    </row>
    <row r="26" spans="1:5" ht="15.75" customHeight="1" x14ac:dyDescent="0.25">
      <c r="A26" s="212"/>
      <c r="B26" s="212"/>
      <c r="C26" s="212"/>
      <c r="D26" s="209"/>
      <c r="E26" s="209"/>
    </row>
    <row r="27" spans="1:5" ht="15.75" customHeight="1" x14ac:dyDescent="0.25">
      <c r="A27" s="212"/>
      <c r="B27" s="212"/>
      <c r="C27" s="212"/>
      <c r="D27" s="209"/>
      <c r="E27" s="209"/>
    </row>
    <row r="28" spans="1:5" ht="15.75" customHeight="1" x14ac:dyDescent="0.25">
      <c r="A28" s="212"/>
      <c r="B28" s="212"/>
      <c r="C28" s="212"/>
      <c r="D28" s="209"/>
      <c r="E28" s="209"/>
    </row>
    <row r="29" spans="1:5" ht="15.75" customHeight="1" x14ac:dyDescent="0.25">
      <c r="A29" s="212"/>
      <c r="B29" s="212"/>
      <c r="C29" s="212"/>
      <c r="D29" s="209"/>
      <c r="E29" s="209"/>
    </row>
    <row r="30" spans="1:5" ht="15.75" customHeight="1" x14ac:dyDescent="0.25">
      <c r="A30" s="224" t="s">
        <v>306</v>
      </c>
      <c r="B30" s="225"/>
      <c r="C30" s="226"/>
      <c r="D30" s="227"/>
      <c r="E30" s="226"/>
    </row>
    <row r="31" spans="1:5" ht="15.75" customHeight="1" x14ac:dyDescent="0.25">
      <c r="A31" s="228"/>
      <c r="B31" s="229"/>
      <c r="C31" s="227"/>
      <c r="D31" s="228" t="s">
        <v>304</v>
      </c>
      <c r="E31" s="220"/>
    </row>
    <row r="32" spans="1:5" ht="15.75" customHeight="1" x14ac:dyDescent="0.25">
      <c r="A32" s="228"/>
      <c r="B32" s="229"/>
      <c r="C32" s="226"/>
      <c r="D32" s="228" t="s">
        <v>305</v>
      </c>
      <c r="E32" s="209"/>
    </row>
    <row r="33" spans="1:5" ht="15.75" customHeight="1" x14ac:dyDescent="0.25">
      <c r="A33" s="212"/>
      <c r="B33" s="212"/>
      <c r="C33" s="226"/>
      <c r="D33" s="209"/>
      <c r="E33" s="209"/>
    </row>
    <row r="34" spans="1:5" ht="15.75" customHeight="1" x14ac:dyDescent="0.25">
      <c r="A34" s="212"/>
      <c r="B34" s="212"/>
      <c r="C34" s="230"/>
      <c r="D34" s="209"/>
      <c r="E34" s="209"/>
    </row>
    <row r="35" spans="1:5" ht="15.75" customHeight="1" x14ac:dyDescent="0.25">
      <c r="A35" s="212"/>
      <c r="B35" s="212"/>
      <c r="C35" s="212"/>
      <c r="D35" s="209"/>
      <c r="E35" s="209"/>
    </row>
    <row r="36" spans="1:5" ht="15.75" customHeight="1" x14ac:dyDescent="0.25">
      <c r="A36" s="212"/>
      <c r="B36" s="212"/>
      <c r="C36" s="212"/>
      <c r="D36" s="209"/>
    </row>
    <row r="37" spans="1:5" ht="15.75" customHeight="1" x14ac:dyDescent="0.25">
      <c r="A37" s="212"/>
      <c r="B37" s="212"/>
      <c r="C37" s="212"/>
      <c r="D37" s="209"/>
      <c r="E37" s="209"/>
    </row>
    <row r="38" spans="1:5" ht="15.75" customHeight="1" x14ac:dyDescent="0.25">
      <c r="A38" s="231"/>
      <c r="B38" s="212"/>
      <c r="C38" s="212"/>
      <c r="D38" s="209"/>
      <c r="E38" s="209"/>
    </row>
    <row r="39" spans="1:5" ht="15.75" customHeight="1" x14ac:dyDescent="0.25">
      <c r="A39" s="212"/>
      <c r="B39" s="212"/>
      <c r="C39" s="212"/>
      <c r="D39" s="209"/>
      <c r="E39" s="209"/>
    </row>
    <row r="40" spans="1:5" ht="15.75" customHeight="1" x14ac:dyDescent="0.25">
      <c r="A40" s="212"/>
      <c r="B40" s="212"/>
      <c r="C40" s="212"/>
      <c r="D40" s="209"/>
      <c r="E40" s="209"/>
    </row>
    <row r="41" spans="1:5" ht="15.75" customHeight="1" x14ac:dyDescent="0.25">
      <c r="A41" s="212"/>
      <c r="B41" s="212"/>
      <c r="C41" s="212"/>
      <c r="D41" s="209"/>
      <c r="E41" s="209"/>
    </row>
    <row r="42" spans="1:5" ht="15.75" customHeight="1" x14ac:dyDescent="0.25">
      <c r="A42" s="231"/>
      <c r="B42" s="212"/>
      <c r="C42" s="212"/>
      <c r="D42" s="209"/>
      <c r="E42" s="209"/>
    </row>
    <row r="43" spans="1:5" ht="15.75" customHeight="1" x14ac:dyDescent="0.25">
      <c r="A43" s="212"/>
      <c r="B43" s="212"/>
      <c r="C43" s="212"/>
      <c r="D43" s="209"/>
      <c r="E43" s="209"/>
    </row>
    <row r="44" spans="1:5" ht="15.75" customHeight="1" x14ac:dyDescent="0.25">
      <c r="A44" s="212"/>
      <c r="B44" s="212"/>
      <c r="C44" s="212"/>
      <c r="D44" s="209"/>
      <c r="E44" s="209"/>
    </row>
    <row r="45" spans="1:5" ht="15.75" customHeight="1" x14ac:dyDescent="0.25">
      <c r="A45" s="212"/>
      <c r="B45" s="212"/>
      <c r="C45" s="213"/>
      <c r="D45" s="209"/>
      <c r="E45" s="209"/>
    </row>
    <row r="46" spans="1:5" ht="15.75" customHeight="1" x14ac:dyDescent="0.25">
      <c r="A46" s="212"/>
      <c r="B46" s="213"/>
      <c r="C46" s="213"/>
    </row>
    <row r="47" spans="1:5" ht="15.75" customHeight="1" x14ac:dyDescent="0.25">
      <c r="A47" s="212"/>
      <c r="B47" s="213"/>
      <c r="C47" s="213"/>
    </row>
    <row r="48" spans="1:5" ht="15.75" customHeight="1" x14ac:dyDescent="0.25">
      <c r="A48" s="212"/>
      <c r="B48" s="213"/>
      <c r="C48" s="213"/>
    </row>
    <row r="49" spans="1:3" ht="15.75" customHeight="1" x14ac:dyDescent="0.2">
      <c r="A49" s="213"/>
      <c r="B49" s="213"/>
      <c r="C49" s="213"/>
    </row>
    <row r="50" spans="1:3" ht="15.75" customHeight="1" x14ac:dyDescent="0.2">
      <c r="A50" s="232"/>
      <c r="B50" s="213"/>
      <c r="C50" s="21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87"/>
  <sheetViews>
    <sheetView tabSelected="1" view="pageBreakPreview" zoomScale="90" zoomScaleNormal="100" zoomScaleSheetLayoutView="90" workbookViewId="0">
      <selection activeCell="E80" sqref="E80"/>
    </sheetView>
  </sheetViews>
  <sheetFormatPr defaultColWidth="9.140625" defaultRowHeight="12.75" x14ac:dyDescent="0.2"/>
  <cols>
    <col min="1" max="1" width="9.7109375" style="33" customWidth="1"/>
    <col min="2" max="2" width="58.42578125" style="33" bestFit="1" customWidth="1"/>
    <col min="3" max="5" width="18.42578125" style="5" customWidth="1"/>
    <col min="6" max="6" width="9.140625" style="4"/>
    <col min="7" max="8" width="10.140625" style="4" bestFit="1" customWidth="1"/>
    <col min="9" max="9" width="9.7109375" style="4" bestFit="1" customWidth="1"/>
    <col min="10" max="16384" width="9.140625" style="4"/>
  </cols>
  <sheetData>
    <row r="1" spans="1:5" ht="20.100000000000001" customHeight="1" x14ac:dyDescent="0.25">
      <c r="A1" s="154" t="s">
        <v>244</v>
      </c>
      <c r="B1" s="170" t="s">
        <v>301</v>
      </c>
    </row>
    <row r="2" spans="1:5" x14ac:dyDescent="0.2">
      <c r="A2" s="4"/>
      <c r="B2" s="4"/>
    </row>
    <row r="3" spans="1:5" s="2" customFormat="1" ht="20.100000000000001" customHeight="1" x14ac:dyDescent="0.3">
      <c r="B3" s="156" t="str">
        <f>'Mérleg aktívák'!$B$3</f>
        <v>11325462 3530 11 319</v>
      </c>
      <c r="C3" s="1"/>
      <c r="D3" s="1"/>
      <c r="E3" s="1"/>
    </row>
    <row r="4" spans="1:5" s="2" customFormat="1" ht="15" customHeight="1" x14ac:dyDescent="0.2">
      <c r="B4" s="3" t="s">
        <v>207</v>
      </c>
      <c r="C4" s="1"/>
      <c r="D4" s="1"/>
      <c r="E4" s="1"/>
    </row>
    <row r="5" spans="1:5" x14ac:dyDescent="0.2">
      <c r="A5" s="4"/>
      <c r="B5" s="4"/>
    </row>
    <row r="6" spans="1:5" ht="20.100000000000001" customHeight="1" x14ac:dyDescent="0.35">
      <c r="A6" s="4"/>
      <c r="B6" s="156" t="str">
        <f>'Mérleg aktívák'!$B$6</f>
        <v>19-09-501225</v>
      </c>
      <c r="C6" s="233"/>
      <c r="D6" s="234"/>
    </row>
    <row r="7" spans="1:5" ht="15" customHeight="1" x14ac:dyDescent="0.2">
      <c r="A7" s="4"/>
      <c r="B7" s="6" t="s">
        <v>227</v>
      </c>
    </row>
    <row r="8" spans="1:5" s="33" customFormat="1" ht="12.95" customHeight="1" x14ac:dyDescent="0.2">
      <c r="B8" s="59"/>
      <c r="C8" s="238"/>
      <c r="D8" s="238"/>
      <c r="E8" s="34"/>
    </row>
    <row r="9" spans="1:5" s="33" customFormat="1" ht="13.5" customHeight="1" x14ac:dyDescent="0.25">
      <c r="A9" s="103"/>
      <c r="C9" s="34"/>
      <c r="D9" s="34"/>
      <c r="E9" s="34"/>
    </row>
    <row r="10" spans="1:5" s="33" customFormat="1" ht="16.5" x14ac:dyDescent="0.25">
      <c r="A10" s="236" t="s">
        <v>122</v>
      </c>
      <c r="B10" s="236"/>
      <c r="C10" s="236"/>
      <c r="D10" s="34"/>
      <c r="E10" s="34"/>
    </row>
    <row r="11" spans="1:5" s="33" customFormat="1" ht="20.100000000000001" customHeight="1" x14ac:dyDescent="0.25">
      <c r="A11" s="236" t="s">
        <v>123</v>
      </c>
      <c r="B11" s="236"/>
      <c r="C11" s="236"/>
      <c r="D11" s="34"/>
      <c r="E11" s="34"/>
    </row>
    <row r="12" spans="1:5" s="33" customFormat="1" ht="15" customHeight="1" x14ac:dyDescent="0.25">
      <c r="A12" s="60"/>
      <c r="C12" s="34"/>
      <c r="D12" s="34"/>
      <c r="E12" s="34"/>
    </row>
    <row r="13" spans="1:5" s="36" customFormat="1" ht="13.5" thickBot="1" x14ac:dyDescent="0.25">
      <c r="C13" s="37"/>
      <c r="D13" s="37"/>
      <c r="E13" s="10" t="s">
        <v>239</v>
      </c>
    </row>
    <row r="14" spans="1:5" s="42" customFormat="1" ht="27" customHeight="1" x14ac:dyDescent="0.2">
      <c r="A14" s="39" t="s">
        <v>245</v>
      </c>
      <c r="B14" s="40" t="s">
        <v>208</v>
      </c>
      <c r="C14" s="142">
        <f>'Mérleg aktívák'!C13</f>
        <v>42735</v>
      </c>
      <c r="D14" s="41" t="s">
        <v>204</v>
      </c>
      <c r="E14" s="142">
        <f>'Mérleg aktívák'!E13</f>
        <v>43100</v>
      </c>
    </row>
    <row r="15" spans="1:5" s="35" customFormat="1" ht="13.5" thickBot="1" x14ac:dyDescent="0.25">
      <c r="A15" s="61" t="s">
        <v>189</v>
      </c>
      <c r="B15" s="62" t="s">
        <v>156</v>
      </c>
      <c r="C15" s="63" t="s">
        <v>157</v>
      </c>
      <c r="D15" s="64" t="s">
        <v>158</v>
      </c>
      <c r="E15" s="65" t="s">
        <v>159</v>
      </c>
    </row>
    <row r="16" spans="1:5" s="17" customFormat="1" ht="23.1" customHeight="1" thickBot="1" x14ac:dyDescent="0.25">
      <c r="A16" s="179" t="s">
        <v>56</v>
      </c>
      <c r="B16" s="172" t="s">
        <v>264</v>
      </c>
      <c r="C16" s="174">
        <f>SUM(C17:C24)</f>
        <v>366055</v>
      </c>
      <c r="D16" s="184"/>
      <c r="E16" s="174">
        <f>SUM(E17:E24)</f>
        <v>385684</v>
      </c>
    </row>
    <row r="17" spans="1:8" s="22" customFormat="1" ht="23.1" customHeight="1" x14ac:dyDescent="0.2">
      <c r="A17" s="66" t="s">
        <v>57</v>
      </c>
      <c r="B17" s="67" t="s">
        <v>187</v>
      </c>
      <c r="C17" s="109">
        <v>132060</v>
      </c>
      <c r="D17" s="108"/>
      <c r="E17" s="109">
        <v>132060</v>
      </c>
    </row>
    <row r="18" spans="1:8" s="22" customFormat="1" ht="23.1" customHeight="1" x14ac:dyDescent="0.2">
      <c r="A18" s="66" t="s">
        <v>58</v>
      </c>
      <c r="B18" s="68" t="s">
        <v>262</v>
      </c>
      <c r="C18" s="109">
        <v>0</v>
      </c>
      <c r="D18" s="108"/>
      <c r="E18" s="109">
        <v>0</v>
      </c>
    </row>
    <row r="19" spans="1:8" s="22" customFormat="1" ht="23.1" customHeight="1" x14ac:dyDescent="0.2">
      <c r="A19" s="69" t="s">
        <v>59</v>
      </c>
      <c r="B19" s="70" t="s">
        <v>111</v>
      </c>
      <c r="C19" s="111">
        <v>0</v>
      </c>
      <c r="D19" s="110"/>
      <c r="E19" s="111">
        <v>0</v>
      </c>
    </row>
    <row r="20" spans="1:8" s="22" customFormat="1" ht="23.1" customHeight="1" x14ac:dyDescent="0.2">
      <c r="A20" s="69" t="s">
        <v>60</v>
      </c>
      <c r="B20" s="70" t="s">
        <v>112</v>
      </c>
      <c r="C20" s="111">
        <v>70554</v>
      </c>
      <c r="D20" s="110"/>
      <c r="E20" s="111">
        <v>70554</v>
      </c>
    </row>
    <row r="21" spans="1:8" s="22" customFormat="1" ht="23.1" customHeight="1" x14ac:dyDescent="0.2">
      <c r="A21" s="69" t="s">
        <v>61</v>
      </c>
      <c r="B21" s="70" t="s">
        <v>113</v>
      </c>
      <c r="C21" s="111">
        <v>67346</v>
      </c>
      <c r="D21" s="110"/>
      <c r="E21" s="111">
        <v>49418</v>
      </c>
    </row>
    <row r="22" spans="1:8" s="22" customFormat="1" ht="23.1" customHeight="1" x14ac:dyDescent="0.2">
      <c r="A22" s="69" t="s">
        <v>62</v>
      </c>
      <c r="B22" s="70" t="s">
        <v>114</v>
      </c>
      <c r="C22" s="111">
        <v>0</v>
      </c>
      <c r="D22" s="110"/>
      <c r="E22" s="111">
        <v>0</v>
      </c>
    </row>
    <row r="23" spans="1:8" s="22" customFormat="1" ht="23.1" customHeight="1" x14ac:dyDescent="0.2">
      <c r="A23" s="69" t="s">
        <v>63</v>
      </c>
      <c r="B23" s="70" t="s">
        <v>115</v>
      </c>
      <c r="C23" s="111">
        <v>114023</v>
      </c>
      <c r="D23" s="110"/>
      <c r="E23" s="111">
        <v>114896</v>
      </c>
    </row>
    <row r="24" spans="1:8" s="22" customFormat="1" ht="23.1" customHeight="1" thickBot="1" x14ac:dyDescent="0.25">
      <c r="A24" s="71" t="s">
        <v>64</v>
      </c>
      <c r="B24" s="72" t="s">
        <v>240</v>
      </c>
      <c r="C24" s="147">
        <v>-17928</v>
      </c>
      <c r="D24" s="113"/>
      <c r="E24" s="147">
        <v>18756</v>
      </c>
      <c r="H24" s="129"/>
    </row>
    <row r="25" spans="1:8" s="17" customFormat="1" ht="23.1" customHeight="1" thickBot="1" x14ac:dyDescent="0.25">
      <c r="A25" s="179" t="s">
        <v>65</v>
      </c>
      <c r="B25" s="172" t="s">
        <v>263</v>
      </c>
      <c r="C25" s="174">
        <f>SUM(C26:C28)</f>
        <v>0</v>
      </c>
      <c r="D25" s="173"/>
      <c r="E25" s="174">
        <f>SUM(E26:E28)</f>
        <v>0</v>
      </c>
    </row>
    <row r="26" spans="1:8" s="22" customFormat="1" ht="23.1" customHeight="1" x14ac:dyDescent="0.2">
      <c r="A26" s="66" t="s">
        <v>66</v>
      </c>
      <c r="B26" s="67" t="s">
        <v>116</v>
      </c>
      <c r="C26" s="107">
        <v>0</v>
      </c>
      <c r="D26" s="108"/>
      <c r="E26" s="109">
        <v>0</v>
      </c>
    </row>
    <row r="27" spans="1:8" s="22" customFormat="1" ht="23.1" customHeight="1" x14ac:dyDescent="0.2">
      <c r="A27" s="69" t="s">
        <v>67</v>
      </c>
      <c r="B27" s="70" t="s">
        <v>117</v>
      </c>
      <c r="C27" s="105">
        <v>0</v>
      </c>
      <c r="D27" s="110"/>
      <c r="E27" s="111">
        <v>0</v>
      </c>
    </row>
    <row r="28" spans="1:8" s="22" customFormat="1" ht="23.25" customHeight="1" thickBot="1" x14ac:dyDescent="0.25">
      <c r="A28" s="71" t="s">
        <v>68</v>
      </c>
      <c r="B28" s="72" t="s">
        <v>118</v>
      </c>
      <c r="C28" s="112">
        <v>0</v>
      </c>
      <c r="D28" s="113"/>
      <c r="E28" s="114">
        <v>0</v>
      </c>
    </row>
    <row r="29" spans="1:8" s="17" customFormat="1" ht="23.25" customHeight="1" thickBot="1" x14ac:dyDescent="0.25">
      <c r="A29" s="179" t="s">
        <v>69</v>
      </c>
      <c r="B29" s="172" t="s">
        <v>286</v>
      </c>
      <c r="C29" s="192">
        <v>397976</v>
      </c>
      <c r="D29" s="193"/>
      <c r="E29" s="194">
        <v>328135</v>
      </c>
    </row>
    <row r="30" spans="1:8" s="17" customFormat="1" ht="23.25" customHeight="1" thickBot="1" x14ac:dyDescent="0.25">
      <c r="A30" s="179" t="s">
        <v>70</v>
      </c>
      <c r="B30" s="180" t="s">
        <v>266</v>
      </c>
      <c r="C30" s="181">
        <v>0</v>
      </c>
      <c r="D30" s="181"/>
      <c r="E30" s="183">
        <f>SUM(E31:E34)</f>
        <v>0</v>
      </c>
    </row>
    <row r="31" spans="1:8" s="22" customFormat="1" ht="23.25" customHeight="1" x14ac:dyDescent="0.2">
      <c r="A31" s="66" t="s">
        <v>71</v>
      </c>
      <c r="B31" s="67" t="s">
        <v>119</v>
      </c>
      <c r="C31" s="19">
        <v>0</v>
      </c>
      <c r="D31" s="20"/>
      <c r="E31" s="21">
        <v>0</v>
      </c>
    </row>
    <row r="32" spans="1:8" s="22" customFormat="1" ht="23.25" customHeight="1" x14ac:dyDescent="0.2">
      <c r="A32" s="66" t="s">
        <v>72</v>
      </c>
      <c r="B32" s="163" t="s">
        <v>265</v>
      </c>
      <c r="C32" s="19">
        <v>0</v>
      </c>
      <c r="D32" s="20"/>
      <c r="E32" s="21">
        <v>0</v>
      </c>
    </row>
    <row r="33" spans="1:5" s="22" customFormat="1" ht="25.5" x14ac:dyDescent="0.2">
      <c r="A33" s="69" t="s">
        <v>73</v>
      </c>
      <c r="B33" s="73" t="s">
        <v>120</v>
      </c>
      <c r="C33" s="24">
        <v>0</v>
      </c>
      <c r="D33" s="25"/>
      <c r="E33" s="26">
        <v>0</v>
      </c>
    </row>
    <row r="34" spans="1:5" s="22" customFormat="1" ht="23.25" customHeight="1" thickBot="1" x14ac:dyDescent="0.25">
      <c r="A34" s="71" t="s">
        <v>74</v>
      </c>
      <c r="B34" s="72" t="s">
        <v>121</v>
      </c>
      <c r="C34" s="28">
        <v>0</v>
      </c>
      <c r="D34" s="29"/>
      <c r="E34" s="30">
        <v>0</v>
      </c>
    </row>
    <row r="37" spans="1:5" ht="20.100000000000001" customHeight="1" x14ac:dyDescent="0.35">
      <c r="A37" s="154" t="s">
        <v>244</v>
      </c>
      <c r="B37" s="155" t="str">
        <f>'Mérleg aktívák'!$B$1</f>
        <v>PRIMER Ajkai Távhőszolgáltatási Kft.</v>
      </c>
    </row>
    <row r="38" spans="1:5" x14ac:dyDescent="0.2">
      <c r="A38" s="4"/>
      <c r="B38" s="4"/>
    </row>
    <row r="39" spans="1:5" s="2" customFormat="1" ht="20.100000000000001" customHeight="1" x14ac:dyDescent="0.3">
      <c r="B39" s="156" t="str">
        <f>'Mérleg aktívák'!$B$3</f>
        <v>11325462 3530 11 319</v>
      </c>
      <c r="C39" s="1"/>
      <c r="D39" s="1"/>
      <c r="E39" s="1"/>
    </row>
    <row r="40" spans="1:5" s="2" customFormat="1" ht="15" customHeight="1" x14ac:dyDescent="0.2">
      <c r="B40" s="3" t="s">
        <v>207</v>
      </c>
      <c r="C40" s="1"/>
      <c r="D40" s="1"/>
      <c r="E40" s="1"/>
    </row>
    <row r="41" spans="1:5" x14ac:dyDescent="0.2">
      <c r="A41" s="4"/>
      <c r="B41" s="4"/>
    </row>
    <row r="42" spans="1:5" ht="20.100000000000001" customHeight="1" x14ac:dyDescent="0.35">
      <c r="A42" s="4"/>
      <c r="B42" s="156" t="str">
        <f>'Mérleg aktívák'!$B$6</f>
        <v>19-09-501225</v>
      </c>
      <c r="C42" s="233"/>
      <c r="D42" s="234"/>
    </row>
    <row r="43" spans="1:5" ht="15" customHeight="1" x14ac:dyDescent="0.2">
      <c r="A43" s="4"/>
      <c r="B43" s="6" t="s">
        <v>227</v>
      </c>
    </row>
    <row r="44" spans="1:5" ht="15" customHeight="1" x14ac:dyDescent="0.2">
      <c r="A44" s="4"/>
      <c r="B44" s="6"/>
    </row>
    <row r="45" spans="1:5" s="33" customFormat="1" ht="15.75" x14ac:dyDescent="0.25">
      <c r="A45" s="104"/>
      <c r="C45" s="34"/>
      <c r="D45" s="34"/>
      <c r="E45" s="34"/>
    </row>
    <row r="46" spans="1:5" s="33" customFormat="1" ht="16.5" x14ac:dyDescent="0.25">
      <c r="A46" s="236" t="s">
        <v>122</v>
      </c>
      <c r="B46" s="236"/>
      <c r="C46" s="236"/>
      <c r="D46" s="34"/>
      <c r="E46" s="34"/>
    </row>
    <row r="47" spans="1:5" s="33" customFormat="1" ht="20.100000000000001" customHeight="1" x14ac:dyDescent="0.25">
      <c r="A47" s="236" t="s">
        <v>123</v>
      </c>
      <c r="B47" s="236"/>
      <c r="C47" s="236"/>
      <c r="D47" s="34"/>
      <c r="E47" s="34"/>
    </row>
    <row r="48" spans="1:5" s="36" customFormat="1" ht="13.5" thickBot="1" x14ac:dyDescent="0.25">
      <c r="C48" s="37"/>
      <c r="D48" s="37"/>
      <c r="E48" s="38" t="s">
        <v>239</v>
      </c>
    </row>
    <row r="49" spans="1:7" s="42" customFormat="1" ht="27" customHeight="1" x14ac:dyDescent="0.2">
      <c r="A49" s="39" t="s">
        <v>203</v>
      </c>
      <c r="B49" s="40" t="s">
        <v>208</v>
      </c>
      <c r="C49" s="142">
        <f>'Mérleg aktívák'!C13</f>
        <v>42735</v>
      </c>
      <c r="D49" s="41" t="s">
        <v>204</v>
      </c>
      <c r="E49" s="142">
        <f>'Mérleg aktívák'!E13</f>
        <v>43100</v>
      </c>
    </row>
    <row r="50" spans="1:7" s="35" customFormat="1" ht="13.5" thickBot="1" x14ac:dyDescent="0.25">
      <c r="A50" s="43" t="s">
        <v>189</v>
      </c>
      <c r="B50" s="44" t="s">
        <v>156</v>
      </c>
      <c r="C50" s="45" t="s">
        <v>157</v>
      </c>
      <c r="D50" s="74" t="s">
        <v>158</v>
      </c>
      <c r="E50" s="46" t="s">
        <v>159</v>
      </c>
    </row>
    <row r="51" spans="1:7" s="17" customFormat="1" ht="23.1" customHeight="1" thickBot="1" x14ac:dyDescent="0.25">
      <c r="A51" s="179" t="s">
        <v>75</v>
      </c>
      <c r="B51" s="180" t="s">
        <v>268</v>
      </c>
      <c r="C51" s="173">
        <f>SUM(C52:C60)</f>
        <v>0</v>
      </c>
      <c r="D51" s="182"/>
      <c r="E51" s="174">
        <f>SUM(E52:E60)</f>
        <v>0</v>
      </c>
    </row>
    <row r="52" spans="1:7" s="22" customFormat="1" ht="23.1" customHeight="1" x14ac:dyDescent="0.2">
      <c r="A52" s="75" t="s">
        <v>76</v>
      </c>
      <c r="B52" s="76" t="s">
        <v>124</v>
      </c>
      <c r="C52" s="107">
        <v>0</v>
      </c>
      <c r="D52" s="108"/>
      <c r="E52" s="109">
        <v>0</v>
      </c>
    </row>
    <row r="53" spans="1:7" s="22" customFormat="1" ht="23.1" customHeight="1" x14ac:dyDescent="0.2">
      <c r="A53" s="77" t="s">
        <v>77</v>
      </c>
      <c r="B53" s="78" t="s">
        <v>125</v>
      </c>
      <c r="C53" s="105">
        <v>0</v>
      </c>
      <c r="D53" s="110"/>
      <c r="E53" s="111">
        <v>0</v>
      </c>
    </row>
    <row r="54" spans="1:7" s="22" customFormat="1" ht="23.1" customHeight="1" x14ac:dyDescent="0.2">
      <c r="A54" s="77" t="s">
        <v>78</v>
      </c>
      <c r="B54" s="78" t="s">
        <v>126</v>
      </c>
      <c r="C54" s="105">
        <v>0</v>
      </c>
      <c r="D54" s="110"/>
      <c r="E54" s="111">
        <v>0</v>
      </c>
    </row>
    <row r="55" spans="1:7" s="22" customFormat="1" ht="23.1" customHeight="1" x14ac:dyDescent="0.2">
      <c r="A55" s="77" t="s">
        <v>79</v>
      </c>
      <c r="B55" s="78" t="s">
        <v>127</v>
      </c>
      <c r="C55" s="105">
        <v>0</v>
      </c>
      <c r="D55" s="110"/>
      <c r="E55" s="111">
        <v>0</v>
      </c>
    </row>
    <row r="56" spans="1:7" s="22" customFormat="1" ht="23.1" customHeight="1" x14ac:dyDescent="0.2">
      <c r="A56" s="77" t="s">
        <v>80</v>
      </c>
      <c r="B56" s="78" t="s">
        <v>128</v>
      </c>
      <c r="C56" s="105">
        <v>0</v>
      </c>
      <c r="D56" s="110"/>
      <c r="E56" s="111">
        <v>0</v>
      </c>
    </row>
    <row r="57" spans="1:7" s="22" customFormat="1" ht="23.1" customHeight="1" x14ac:dyDescent="0.2">
      <c r="A57" s="77" t="s">
        <v>81</v>
      </c>
      <c r="B57" s="78" t="s">
        <v>129</v>
      </c>
      <c r="C57" s="105">
        <v>0</v>
      </c>
      <c r="D57" s="110"/>
      <c r="E57" s="111">
        <v>0</v>
      </c>
    </row>
    <row r="58" spans="1:7" s="22" customFormat="1" ht="23.1" customHeight="1" x14ac:dyDescent="0.2">
      <c r="A58" s="77" t="s">
        <v>82</v>
      </c>
      <c r="B58" s="79" t="s">
        <v>267</v>
      </c>
      <c r="C58" s="105">
        <v>0</v>
      </c>
      <c r="D58" s="110"/>
      <c r="E58" s="111">
        <v>0</v>
      </c>
    </row>
    <row r="59" spans="1:7" s="22" customFormat="1" ht="25.5" x14ac:dyDescent="0.2">
      <c r="A59" s="77" t="s">
        <v>83</v>
      </c>
      <c r="B59" s="79" t="s">
        <v>130</v>
      </c>
      <c r="C59" s="105">
        <v>0</v>
      </c>
      <c r="D59" s="110"/>
      <c r="E59" s="111">
        <v>0</v>
      </c>
    </row>
    <row r="60" spans="1:7" s="22" customFormat="1" ht="23.1" customHeight="1" thickBot="1" x14ac:dyDescent="0.25">
      <c r="A60" s="80" t="s">
        <v>84</v>
      </c>
      <c r="B60" s="81" t="s">
        <v>131</v>
      </c>
      <c r="C60" s="112">
        <v>0</v>
      </c>
      <c r="D60" s="113"/>
      <c r="E60" s="114">
        <v>0</v>
      </c>
      <c r="G60" s="129"/>
    </row>
    <row r="61" spans="1:7" s="17" customFormat="1" ht="23.1" customHeight="1" thickBot="1" x14ac:dyDescent="0.25">
      <c r="A61" s="179" t="s">
        <v>85</v>
      </c>
      <c r="B61" s="195" t="s">
        <v>287</v>
      </c>
      <c r="C61" s="173">
        <v>397976</v>
      </c>
      <c r="D61" s="182"/>
      <c r="E61" s="174">
        <v>328135</v>
      </c>
      <c r="G61" s="128"/>
    </row>
    <row r="62" spans="1:7" s="22" customFormat="1" ht="23.1" customHeight="1" x14ac:dyDescent="0.2">
      <c r="A62" s="75" t="s">
        <v>86</v>
      </c>
      <c r="B62" s="76" t="s">
        <v>132</v>
      </c>
      <c r="C62" s="107">
        <v>0</v>
      </c>
      <c r="D62" s="108"/>
      <c r="E62" s="109">
        <v>0</v>
      </c>
    </row>
    <row r="63" spans="1:7" s="22" customFormat="1" ht="23.1" customHeight="1" x14ac:dyDescent="0.2">
      <c r="A63" s="77" t="s">
        <v>87</v>
      </c>
      <c r="B63" s="78" t="s">
        <v>274</v>
      </c>
      <c r="C63" s="105">
        <v>0</v>
      </c>
      <c r="D63" s="110"/>
      <c r="E63" s="111">
        <v>0</v>
      </c>
    </row>
    <row r="64" spans="1:7" s="22" customFormat="1" ht="23.1" customHeight="1" x14ac:dyDescent="0.2">
      <c r="A64" s="77" t="s">
        <v>88</v>
      </c>
      <c r="B64" s="78" t="s">
        <v>109</v>
      </c>
      <c r="C64" s="105">
        <v>0</v>
      </c>
      <c r="D64" s="110"/>
      <c r="E64" s="111">
        <v>0</v>
      </c>
    </row>
    <row r="65" spans="1:9" s="22" customFormat="1" ht="23.1" customHeight="1" x14ac:dyDescent="0.2">
      <c r="A65" s="77" t="s">
        <v>89</v>
      </c>
      <c r="B65" s="78" t="s">
        <v>133</v>
      </c>
      <c r="C65" s="105">
        <v>0</v>
      </c>
      <c r="D65" s="110"/>
      <c r="E65" s="111">
        <v>0</v>
      </c>
    </row>
    <row r="66" spans="1:9" s="22" customFormat="1" ht="23.1" customHeight="1" x14ac:dyDescent="0.2">
      <c r="A66" s="77" t="s">
        <v>269</v>
      </c>
      <c r="B66" s="78" t="s">
        <v>228</v>
      </c>
      <c r="C66" s="105">
        <v>376172</v>
      </c>
      <c r="D66" s="110"/>
      <c r="E66" s="111">
        <v>303900</v>
      </c>
      <c r="G66" s="129"/>
      <c r="H66" s="129"/>
      <c r="I66" s="129"/>
    </row>
    <row r="67" spans="1:9" s="22" customFormat="1" ht="23.1" customHeight="1" x14ac:dyDescent="0.2">
      <c r="A67" s="77" t="s">
        <v>270</v>
      </c>
      <c r="B67" s="78" t="s">
        <v>134</v>
      </c>
      <c r="C67" s="105">
        <v>0</v>
      </c>
      <c r="D67" s="110"/>
      <c r="E67" s="111">
        <v>0</v>
      </c>
    </row>
    <row r="68" spans="1:9" s="22" customFormat="1" ht="23.1" customHeight="1" x14ac:dyDescent="0.2">
      <c r="A68" s="77" t="s">
        <v>271</v>
      </c>
      <c r="B68" s="78" t="s">
        <v>135</v>
      </c>
      <c r="C68" s="105">
        <v>0</v>
      </c>
      <c r="D68" s="110"/>
      <c r="E68" s="111">
        <v>0</v>
      </c>
      <c r="G68" s="129"/>
    </row>
    <row r="69" spans="1:9" s="22" customFormat="1" ht="23.1" customHeight="1" x14ac:dyDescent="0.2">
      <c r="A69" s="77" t="s">
        <v>272</v>
      </c>
      <c r="B69" s="79" t="s">
        <v>275</v>
      </c>
      <c r="C69" s="105">
        <v>0</v>
      </c>
      <c r="D69" s="110"/>
      <c r="E69" s="111">
        <v>0</v>
      </c>
      <c r="G69" s="129"/>
    </row>
    <row r="70" spans="1:9" s="22" customFormat="1" ht="25.5" x14ac:dyDescent="0.2">
      <c r="A70" s="77" t="s">
        <v>273</v>
      </c>
      <c r="B70" s="79" t="s">
        <v>136</v>
      </c>
      <c r="C70" s="105">
        <v>0</v>
      </c>
      <c r="D70" s="110"/>
      <c r="E70" s="111">
        <v>0</v>
      </c>
    </row>
    <row r="71" spans="1:9" s="22" customFormat="1" ht="25.5" customHeight="1" x14ac:dyDescent="0.2">
      <c r="A71" s="77" t="s">
        <v>278</v>
      </c>
      <c r="B71" s="79" t="s">
        <v>163</v>
      </c>
      <c r="C71" s="105">
        <v>21804</v>
      </c>
      <c r="D71" s="110"/>
      <c r="E71" s="111">
        <v>24235</v>
      </c>
    </row>
    <row r="72" spans="1:9" s="22" customFormat="1" ht="25.5" customHeight="1" x14ac:dyDescent="0.2">
      <c r="A72" s="164" t="s">
        <v>279</v>
      </c>
      <c r="B72" s="165" t="s">
        <v>276</v>
      </c>
      <c r="C72" s="139">
        <v>0</v>
      </c>
      <c r="D72" s="118"/>
      <c r="E72" s="148">
        <v>0</v>
      </c>
    </row>
    <row r="73" spans="1:9" s="22" customFormat="1" ht="23.1" customHeight="1" thickBot="1" x14ac:dyDescent="0.25">
      <c r="A73" s="80" t="s">
        <v>280</v>
      </c>
      <c r="B73" s="81" t="s">
        <v>277</v>
      </c>
      <c r="C73" s="112">
        <v>0</v>
      </c>
      <c r="D73" s="113"/>
      <c r="E73" s="114">
        <v>0</v>
      </c>
      <c r="G73" s="129"/>
    </row>
    <row r="74" spans="1:9" s="17" customFormat="1" ht="23.1" customHeight="1" thickBot="1" x14ac:dyDescent="0.25">
      <c r="A74" s="179" t="s">
        <v>281</v>
      </c>
      <c r="B74" s="196" t="s">
        <v>237</v>
      </c>
      <c r="C74" s="173">
        <v>100767</v>
      </c>
      <c r="D74" s="188"/>
      <c r="E74" s="174">
        <v>91614</v>
      </c>
      <c r="G74" s="128"/>
    </row>
    <row r="75" spans="1:9" s="22" customFormat="1" ht="23.1" customHeight="1" x14ac:dyDescent="0.2">
      <c r="A75" s="75" t="s">
        <v>282</v>
      </c>
      <c r="B75" s="76" t="s">
        <v>164</v>
      </c>
      <c r="C75" s="107">
        <v>2489</v>
      </c>
      <c r="D75" s="108"/>
      <c r="E75" s="109">
        <v>7468</v>
      </c>
      <c r="G75" s="140"/>
    </row>
    <row r="76" spans="1:9" s="22" customFormat="1" ht="23.1" customHeight="1" x14ac:dyDescent="0.2">
      <c r="A76" s="77" t="s">
        <v>283</v>
      </c>
      <c r="B76" s="78" t="s">
        <v>165</v>
      </c>
      <c r="C76" s="105">
        <v>15205</v>
      </c>
      <c r="D76" s="110"/>
      <c r="E76" s="111">
        <v>14513</v>
      </c>
      <c r="G76" s="129"/>
    </row>
    <row r="77" spans="1:9" s="50" customFormat="1" ht="23.1" customHeight="1" thickBot="1" x14ac:dyDescent="0.25">
      <c r="A77" s="80" t="s">
        <v>284</v>
      </c>
      <c r="B77" s="81" t="s">
        <v>166</v>
      </c>
      <c r="C77" s="112">
        <v>83073</v>
      </c>
      <c r="D77" s="113"/>
      <c r="E77" s="114">
        <v>69633</v>
      </c>
      <c r="G77" s="136"/>
    </row>
    <row r="78" spans="1:9" s="50" customFormat="1" ht="12.6" customHeight="1" thickBot="1" x14ac:dyDescent="0.25">
      <c r="A78" s="82"/>
      <c r="B78" s="83"/>
      <c r="C78" s="84"/>
      <c r="D78" s="85"/>
      <c r="E78" s="84"/>
      <c r="G78" s="141"/>
    </row>
    <row r="79" spans="1:9" s="42" customFormat="1" ht="23.1" customHeight="1" thickBot="1" x14ac:dyDescent="0.25">
      <c r="A79" s="197" t="s">
        <v>285</v>
      </c>
      <c r="B79" s="198" t="s">
        <v>288</v>
      </c>
      <c r="C79" s="173">
        <v>864798</v>
      </c>
      <c r="D79" s="184"/>
      <c r="E79" s="174">
        <f>SUM(E16+E29+E74)</f>
        <v>805433</v>
      </c>
    </row>
    <row r="80" spans="1:9" s="17" customFormat="1" ht="23.1" customHeight="1" x14ac:dyDescent="0.2">
      <c r="A80" s="86"/>
      <c r="B80" s="87"/>
      <c r="C80" s="85"/>
      <c r="D80" s="85"/>
      <c r="E80" s="85"/>
      <c r="G80" s="128"/>
    </row>
    <row r="81" spans="1:5" s="17" customFormat="1" ht="12.95" customHeight="1" x14ac:dyDescent="0.2">
      <c r="A81" s="86"/>
      <c r="B81" s="87"/>
      <c r="C81" s="85"/>
      <c r="D81" s="85"/>
      <c r="E81" s="85"/>
    </row>
    <row r="82" spans="1:5" s="17" customFormat="1" ht="12.95" customHeight="1" x14ac:dyDescent="0.2">
      <c r="A82" s="86"/>
      <c r="B82" s="87"/>
      <c r="C82" s="85"/>
      <c r="D82" s="85"/>
      <c r="E82" s="85"/>
    </row>
    <row r="83" spans="1:5" s="17" customFormat="1" ht="12.95" customHeight="1" x14ac:dyDescent="0.2">
      <c r="A83" s="86"/>
      <c r="B83" s="87"/>
      <c r="C83" s="85"/>
      <c r="D83" s="85"/>
      <c r="E83" s="85"/>
    </row>
    <row r="84" spans="1:5" s="17" customFormat="1" ht="12.95" customHeight="1" x14ac:dyDescent="0.2">
      <c r="A84" s="86"/>
      <c r="B84" s="87"/>
      <c r="C84" s="85"/>
      <c r="D84" s="85"/>
      <c r="E84" s="85"/>
    </row>
    <row r="85" spans="1:5" s="33" customFormat="1" x14ac:dyDescent="0.2">
      <c r="A85" s="34" t="str">
        <f>'Mérleg aktívák'!A93</f>
        <v>Ajka, 2018. március 31.</v>
      </c>
      <c r="B85" s="34"/>
      <c r="C85" s="53"/>
      <c r="D85" s="53"/>
      <c r="E85" s="54"/>
    </row>
    <row r="86" spans="1:5" s="55" customFormat="1" ht="11.25" x14ac:dyDescent="0.2">
      <c r="C86" s="235" t="s">
        <v>200</v>
      </c>
      <c r="D86" s="235"/>
      <c r="E86" s="235"/>
    </row>
    <row r="87" spans="1:5" s="55" customFormat="1" ht="11.25" x14ac:dyDescent="0.2">
      <c r="B87" s="56" t="s">
        <v>201</v>
      </c>
      <c r="C87" s="88"/>
      <c r="D87" s="88"/>
      <c r="E87" s="88"/>
    </row>
  </sheetData>
  <customSheetViews>
    <customSheetView guid="{D7D6F791-06B9-494D-AA5C-5B554DC60D3B}" scale="75" showRuler="0" topLeftCell="A4">
      <selection activeCell="B4" sqref="B1:B65536"/>
      <rowBreaks count="1" manualBreakCount="1">
        <brk id="34" max="16383" man="1"/>
      </rowBreaks>
      <pageMargins left="0.75" right="0.75" top="1" bottom="1" header="0.5" footer="0.5"/>
      <pageSetup paperSize="9" scale="72" orientation="portrait" r:id="rId1"/>
      <headerFooter alignWithMargins="0"/>
    </customSheetView>
  </customSheetViews>
  <mergeCells count="8">
    <mergeCell ref="C6:D6"/>
    <mergeCell ref="C8:D8"/>
    <mergeCell ref="A10:C10"/>
    <mergeCell ref="A11:C11"/>
    <mergeCell ref="C86:E86"/>
    <mergeCell ref="C42:D42"/>
    <mergeCell ref="A46:C46"/>
    <mergeCell ref="A47:C47"/>
  </mergeCells>
  <phoneticPr fontId="1" type="noConversion"/>
  <pageMargins left="0.59055118110236227" right="0.59055118110236227" top="0.59055118110236227" bottom="0.59055118110236227" header="0.39370078740157483" footer="0.39370078740157483"/>
  <pageSetup paperSize="9" scale="70" orientation="portrait" horizontalDpi="4294967293" verticalDpi="4294967293" r:id="rId2"/>
  <headerFooter alignWithMargins="0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85"/>
  <sheetViews>
    <sheetView view="pageBreakPreview" zoomScale="90" zoomScaleNormal="100" zoomScaleSheetLayoutView="90" workbookViewId="0">
      <selection activeCell="I22" sqref="I22"/>
    </sheetView>
  </sheetViews>
  <sheetFormatPr defaultColWidth="9.140625" defaultRowHeight="12.75" x14ac:dyDescent="0.2"/>
  <cols>
    <col min="1" max="1" width="9.7109375" style="33" customWidth="1"/>
    <col min="2" max="2" width="56.7109375" style="33" customWidth="1"/>
    <col min="3" max="5" width="18.42578125" style="5" customWidth="1"/>
    <col min="6" max="6" width="9.140625" style="4"/>
    <col min="7" max="7" width="12.85546875" style="4" bestFit="1" customWidth="1"/>
    <col min="8" max="16384" width="9.140625" style="4"/>
  </cols>
  <sheetData>
    <row r="1" spans="1:5" ht="20.100000000000001" customHeight="1" x14ac:dyDescent="0.25">
      <c r="A1" s="154" t="s">
        <v>244</v>
      </c>
      <c r="B1" s="170" t="s">
        <v>301</v>
      </c>
    </row>
    <row r="2" spans="1:5" x14ac:dyDescent="0.2">
      <c r="A2" s="4"/>
      <c r="B2" s="4"/>
    </row>
    <row r="3" spans="1:5" s="2" customFormat="1" ht="20.100000000000001" customHeight="1" x14ac:dyDescent="0.3">
      <c r="B3" s="156" t="str">
        <f>'Mérleg aktívák'!$B$3</f>
        <v>11325462 3530 11 319</v>
      </c>
      <c r="C3" s="1"/>
      <c r="D3" s="1"/>
      <c r="E3" s="1"/>
    </row>
    <row r="4" spans="1:5" s="2" customFormat="1" ht="15" customHeight="1" x14ac:dyDescent="0.2">
      <c r="B4" s="3" t="s">
        <v>207</v>
      </c>
      <c r="C4" s="1"/>
      <c r="D4" s="1"/>
      <c r="E4" s="1"/>
    </row>
    <row r="5" spans="1:5" x14ac:dyDescent="0.2">
      <c r="A5" s="4"/>
      <c r="B5" s="4"/>
    </row>
    <row r="6" spans="1:5" ht="20.100000000000001" customHeight="1" x14ac:dyDescent="0.35">
      <c r="A6" s="4"/>
      <c r="B6" s="156" t="str">
        <f>'Mérleg aktívák'!$B$6</f>
        <v>19-09-501225</v>
      </c>
      <c r="C6" s="233"/>
      <c r="D6" s="234"/>
    </row>
    <row r="7" spans="1:5" ht="15" customHeight="1" x14ac:dyDescent="0.2">
      <c r="A7" s="4"/>
      <c r="B7" s="6" t="s">
        <v>227</v>
      </c>
    </row>
    <row r="8" spans="1:5" ht="15" customHeight="1" x14ac:dyDescent="0.2">
      <c r="A8" s="4"/>
      <c r="B8" s="6"/>
    </row>
    <row r="9" spans="1:5" s="33" customFormat="1" ht="16.5" x14ac:dyDescent="0.25">
      <c r="A9" s="236" t="s">
        <v>167</v>
      </c>
      <c r="B9" s="236"/>
      <c r="C9" s="236"/>
      <c r="D9" s="34"/>
      <c r="E9" s="34"/>
    </row>
    <row r="10" spans="1:5" s="33" customFormat="1" ht="15" x14ac:dyDescent="0.2">
      <c r="A10" s="237" t="s">
        <v>90</v>
      </c>
      <c r="B10" s="237"/>
      <c r="C10" s="237"/>
      <c r="D10" s="34"/>
      <c r="E10" s="34"/>
    </row>
    <row r="11" spans="1:5" s="33" customFormat="1" x14ac:dyDescent="0.2">
      <c r="C11" s="34"/>
      <c r="D11" s="34"/>
      <c r="E11" s="34"/>
    </row>
    <row r="12" spans="1:5" s="36" customFormat="1" ht="13.5" thickBot="1" x14ac:dyDescent="0.25">
      <c r="C12" s="37"/>
      <c r="D12" s="37"/>
      <c r="E12" s="10" t="s">
        <v>239</v>
      </c>
    </row>
    <row r="13" spans="1:5" s="42" customFormat="1" ht="27" customHeight="1" x14ac:dyDescent="0.2">
      <c r="A13" s="89" t="s">
        <v>245</v>
      </c>
      <c r="B13" s="40" t="s">
        <v>208</v>
      </c>
      <c r="C13" s="149" t="s">
        <v>241</v>
      </c>
      <c r="D13" s="90" t="s">
        <v>204</v>
      </c>
      <c r="E13" s="149" t="s">
        <v>307</v>
      </c>
    </row>
    <row r="14" spans="1:5" s="35" customFormat="1" ht="13.5" thickBot="1" x14ac:dyDescent="0.25">
      <c r="A14" s="43" t="s">
        <v>189</v>
      </c>
      <c r="B14" s="44" t="s">
        <v>156</v>
      </c>
      <c r="C14" s="45" t="s">
        <v>157</v>
      </c>
      <c r="D14" s="45" t="s">
        <v>158</v>
      </c>
      <c r="E14" s="46" t="s">
        <v>159</v>
      </c>
    </row>
    <row r="15" spans="1:5" s="22" customFormat="1" ht="24.95" customHeight="1" x14ac:dyDescent="0.2">
      <c r="A15" s="91" t="s">
        <v>209</v>
      </c>
      <c r="B15" s="92" t="s">
        <v>188</v>
      </c>
      <c r="C15" s="107">
        <v>1327226</v>
      </c>
      <c r="D15" s="107"/>
      <c r="E15" s="109">
        <v>1322360</v>
      </c>
    </row>
    <row r="16" spans="1:5" s="22" customFormat="1" ht="24.95" customHeight="1" thickBot="1" x14ac:dyDescent="0.25">
      <c r="A16" s="93" t="s">
        <v>210</v>
      </c>
      <c r="B16" s="94" t="s">
        <v>169</v>
      </c>
      <c r="C16" s="139"/>
      <c r="D16" s="139"/>
      <c r="E16" s="148"/>
    </row>
    <row r="17" spans="1:9" s="95" customFormat="1" ht="24.95" customHeight="1" thickBot="1" x14ac:dyDescent="0.25">
      <c r="A17" s="199" t="s">
        <v>91</v>
      </c>
      <c r="B17" s="172" t="s">
        <v>229</v>
      </c>
      <c r="C17" s="192">
        <v>1327226</v>
      </c>
      <c r="D17" s="193"/>
      <c r="E17" s="194">
        <f>SUM(E15:E16)</f>
        <v>1322360</v>
      </c>
    </row>
    <row r="18" spans="1:9" s="22" customFormat="1" ht="24.95" customHeight="1" x14ac:dyDescent="0.2">
      <c r="A18" s="66" t="s">
        <v>211</v>
      </c>
      <c r="B18" s="96" t="s">
        <v>137</v>
      </c>
      <c r="C18" s="117">
        <v>0</v>
      </c>
      <c r="D18" s="117"/>
      <c r="E18" s="116">
        <v>0</v>
      </c>
    </row>
    <row r="19" spans="1:9" s="22" customFormat="1" ht="24.95" customHeight="1" thickBot="1" x14ac:dyDescent="0.25">
      <c r="A19" s="93" t="s">
        <v>212</v>
      </c>
      <c r="B19" s="94" t="s">
        <v>138</v>
      </c>
      <c r="C19" s="139">
        <v>36796</v>
      </c>
      <c r="D19" s="139"/>
      <c r="E19" s="148">
        <v>35931</v>
      </c>
    </row>
    <row r="20" spans="1:9" s="17" customFormat="1" ht="24.95" customHeight="1" thickBot="1" x14ac:dyDescent="0.25">
      <c r="A20" s="199" t="s">
        <v>92</v>
      </c>
      <c r="B20" s="172" t="s">
        <v>230</v>
      </c>
      <c r="C20" s="192">
        <v>36796</v>
      </c>
      <c r="D20" s="193"/>
      <c r="E20" s="194">
        <v>35931</v>
      </c>
    </row>
    <row r="21" spans="1:9" s="22" customFormat="1" ht="24.95" customHeight="1" thickBot="1" x14ac:dyDescent="0.25">
      <c r="A21" s="199" t="s">
        <v>93</v>
      </c>
      <c r="B21" s="172" t="s">
        <v>94</v>
      </c>
      <c r="C21" s="200">
        <v>389273</v>
      </c>
      <c r="D21" s="201"/>
      <c r="E21" s="202">
        <v>364308</v>
      </c>
    </row>
    <row r="22" spans="1:9" s="22" customFormat="1" ht="24.95" customHeight="1" x14ac:dyDescent="0.2">
      <c r="A22" s="66"/>
      <c r="B22" s="67" t="s">
        <v>170</v>
      </c>
      <c r="C22" s="117">
        <v>0</v>
      </c>
      <c r="D22" s="117"/>
      <c r="E22" s="116">
        <v>0</v>
      </c>
    </row>
    <row r="23" spans="1:9" s="22" customFormat="1" ht="24.95" customHeight="1" x14ac:dyDescent="0.2">
      <c r="A23" s="69" t="s">
        <v>213</v>
      </c>
      <c r="B23" s="97" t="s">
        <v>139</v>
      </c>
      <c r="C23" s="105">
        <v>1268765</v>
      </c>
      <c r="D23" s="105"/>
      <c r="E23" s="111">
        <v>1252330</v>
      </c>
    </row>
    <row r="24" spans="1:9" s="22" customFormat="1" ht="24.95" customHeight="1" x14ac:dyDescent="0.2">
      <c r="A24" s="69" t="s">
        <v>214</v>
      </c>
      <c r="B24" s="97" t="s">
        <v>171</v>
      </c>
      <c r="C24" s="105">
        <v>64351</v>
      </c>
      <c r="D24" s="105"/>
      <c r="E24" s="111">
        <v>70444</v>
      </c>
    </row>
    <row r="25" spans="1:9" s="22" customFormat="1" ht="24.95" customHeight="1" x14ac:dyDescent="0.2">
      <c r="A25" s="69" t="s">
        <v>215</v>
      </c>
      <c r="B25" s="97" t="s">
        <v>140</v>
      </c>
      <c r="C25" s="105">
        <v>19298</v>
      </c>
      <c r="D25" s="105"/>
      <c r="E25" s="111">
        <v>16146</v>
      </c>
    </row>
    <row r="26" spans="1:9" s="22" customFormat="1" ht="24.95" customHeight="1" x14ac:dyDescent="0.2">
      <c r="A26" s="69" t="s">
        <v>216</v>
      </c>
      <c r="B26" s="97" t="s">
        <v>141</v>
      </c>
      <c r="C26" s="105">
        <v>20</v>
      </c>
      <c r="D26" s="105"/>
      <c r="E26" s="111">
        <v>148</v>
      </c>
    </row>
    <row r="27" spans="1:9" s="22" customFormat="1" ht="24.95" customHeight="1" thickBot="1" x14ac:dyDescent="0.25">
      <c r="A27" s="93" t="s">
        <v>217</v>
      </c>
      <c r="B27" s="94" t="s">
        <v>142</v>
      </c>
      <c r="C27" s="112">
        <v>662</v>
      </c>
      <c r="D27" s="112"/>
      <c r="E27" s="148">
        <v>579</v>
      </c>
    </row>
    <row r="28" spans="1:9" s="17" customFormat="1" ht="24.95" customHeight="1" thickBot="1" x14ac:dyDescent="0.25">
      <c r="A28" s="203" t="s">
        <v>95</v>
      </c>
      <c r="B28" s="204" t="s">
        <v>231</v>
      </c>
      <c r="C28" s="173">
        <v>1353096</v>
      </c>
      <c r="D28" s="173"/>
      <c r="E28" s="173">
        <f t="shared" ref="E28" si="0">SUM(E23:E27)</f>
        <v>1339647</v>
      </c>
    </row>
    <row r="29" spans="1:9" s="22" customFormat="1" ht="24.95" customHeight="1" x14ac:dyDescent="0.2">
      <c r="A29" s="66" t="s">
        <v>218</v>
      </c>
      <c r="B29" s="96" t="s">
        <v>143</v>
      </c>
      <c r="C29" s="115">
        <v>184291</v>
      </c>
      <c r="D29" s="115"/>
      <c r="E29" s="109">
        <v>193239</v>
      </c>
    </row>
    <row r="30" spans="1:9" s="22" customFormat="1" ht="24.95" customHeight="1" x14ac:dyDescent="0.2">
      <c r="A30" s="69" t="s">
        <v>219</v>
      </c>
      <c r="B30" s="97" t="s">
        <v>144</v>
      </c>
      <c r="C30" s="105">
        <v>41367</v>
      </c>
      <c r="D30" s="105"/>
      <c r="E30" s="111">
        <v>40629</v>
      </c>
    </row>
    <row r="31" spans="1:9" s="22" customFormat="1" ht="24.95" customHeight="1" thickBot="1" x14ac:dyDescent="0.25">
      <c r="A31" s="93" t="s">
        <v>220</v>
      </c>
      <c r="B31" s="94" t="s">
        <v>145</v>
      </c>
      <c r="C31" s="112">
        <v>51150</v>
      </c>
      <c r="D31" s="112"/>
      <c r="E31" s="148">
        <v>45610</v>
      </c>
      <c r="I31" s="129"/>
    </row>
    <row r="32" spans="1:9" s="17" customFormat="1" ht="24.95" customHeight="1" thickBot="1" x14ac:dyDescent="0.25">
      <c r="A32" s="203" t="s">
        <v>96</v>
      </c>
      <c r="B32" s="204" t="s">
        <v>232</v>
      </c>
      <c r="C32" s="173">
        <v>276808</v>
      </c>
      <c r="D32" s="188"/>
      <c r="E32" s="174">
        <f>SUM(E29:E31)</f>
        <v>279478</v>
      </c>
    </row>
    <row r="33" spans="1:9" s="22" customFormat="1" ht="24.95" customHeight="1" thickBot="1" x14ac:dyDescent="0.25">
      <c r="A33" s="203" t="s">
        <v>97</v>
      </c>
      <c r="B33" s="204" t="s">
        <v>98</v>
      </c>
      <c r="C33" s="205">
        <v>55249</v>
      </c>
      <c r="D33" s="188"/>
      <c r="E33" s="206">
        <v>54111</v>
      </c>
    </row>
    <row r="34" spans="1:9" s="22" customFormat="1" ht="24.95" customHeight="1" thickBot="1" x14ac:dyDescent="0.25">
      <c r="A34" s="203" t="s">
        <v>99</v>
      </c>
      <c r="B34" s="204" t="s">
        <v>100</v>
      </c>
      <c r="C34" s="205">
        <v>81230</v>
      </c>
      <c r="D34" s="207"/>
      <c r="E34" s="206">
        <v>25497</v>
      </c>
      <c r="I34" s="129"/>
    </row>
    <row r="35" spans="1:9" s="22" customFormat="1" ht="24.95" customHeight="1" thickBot="1" x14ac:dyDescent="0.25">
      <c r="A35" s="98"/>
      <c r="B35" s="99" t="s">
        <v>172</v>
      </c>
      <c r="C35" s="150">
        <v>30921</v>
      </c>
      <c r="D35" s="100"/>
      <c r="E35" s="101">
        <v>7874</v>
      </c>
    </row>
    <row r="36" spans="1:9" s="17" customFormat="1" ht="24.95" customHeight="1" thickBot="1" x14ac:dyDescent="0.25">
      <c r="A36" s="203" t="s">
        <v>101</v>
      </c>
      <c r="B36" s="208" t="s">
        <v>233</v>
      </c>
      <c r="C36" s="173">
        <v>-13088</v>
      </c>
      <c r="D36" s="173"/>
      <c r="E36" s="174">
        <f>+E17+E20+E21-E28-E32-E33-E34</f>
        <v>23866</v>
      </c>
    </row>
    <row r="38" spans="1:9" ht="20.100000000000001" customHeight="1" x14ac:dyDescent="0.25">
      <c r="A38" s="154" t="s">
        <v>244</v>
      </c>
      <c r="B38" s="170" t="s">
        <v>301</v>
      </c>
    </row>
    <row r="39" spans="1:9" x14ac:dyDescent="0.2">
      <c r="A39" s="4"/>
      <c r="B39" s="4"/>
    </row>
    <row r="40" spans="1:9" s="2" customFormat="1" ht="20.100000000000001" customHeight="1" x14ac:dyDescent="0.3">
      <c r="B40" s="156" t="str">
        <f>'Mérleg aktívák'!$B$3</f>
        <v>11325462 3530 11 319</v>
      </c>
      <c r="C40" s="1"/>
      <c r="D40" s="1"/>
      <c r="E40" s="1"/>
    </row>
    <row r="41" spans="1:9" s="2" customFormat="1" ht="15" customHeight="1" x14ac:dyDescent="0.2">
      <c r="B41" s="3" t="s">
        <v>207</v>
      </c>
      <c r="C41" s="1"/>
      <c r="D41" s="1"/>
      <c r="E41" s="1"/>
    </row>
    <row r="42" spans="1:9" x14ac:dyDescent="0.2">
      <c r="A42" s="4"/>
      <c r="B42" s="4"/>
    </row>
    <row r="43" spans="1:9" ht="20.100000000000001" customHeight="1" x14ac:dyDescent="0.35">
      <c r="A43" s="4"/>
      <c r="B43" s="156" t="str">
        <f>'Mérleg aktívák'!$B$6</f>
        <v>19-09-501225</v>
      </c>
      <c r="C43" s="233"/>
      <c r="D43" s="234"/>
    </row>
    <row r="44" spans="1:9" ht="15" customHeight="1" x14ac:dyDescent="0.2">
      <c r="A44" s="4"/>
      <c r="B44" s="6" t="s">
        <v>227</v>
      </c>
    </row>
    <row r="45" spans="1:9" ht="15" customHeight="1" x14ac:dyDescent="0.2">
      <c r="A45" s="4"/>
      <c r="B45" s="6"/>
    </row>
    <row r="46" spans="1:9" s="33" customFormat="1" ht="16.5" x14ac:dyDescent="0.25">
      <c r="A46" s="236" t="s">
        <v>167</v>
      </c>
      <c r="B46" s="236"/>
      <c r="C46" s="236"/>
      <c r="D46" s="34"/>
      <c r="E46" s="34"/>
    </row>
    <row r="47" spans="1:9" s="33" customFormat="1" ht="16.5" x14ac:dyDescent="0.25">
      <c r="A47" s="236" t="s">
        <v>90</v>
      </c>
      <c r="B47" s="236"/>
      <c r="C47" s="236"/>
      <c r="D47" s="34"/>
      <c r="E47" s="34"/>
    </row>
    <row r="48" spans="1:9" s="33" customFormat="1" x14ac:dyDescent="0.2">
      <c r="C48" s="34"/>
      <c r="D48" s="34"/>
      <c r="E48" s="34"/>
    </row>
    <row r="49" spans="1:5" s="36" customFormat="1" ht="13.5" thickBot="1" x14ac:dyDescent="0.25">
      <c r="C49" s="37"/>
      <c r="D49" s="37"/>
      <c r="E49" s="10" t="s">
        <v>239</v>
      </c>
    </row>
    <row r="50" spans="1:5" s="42" customFormat="1" ht="27" customHeight="1" x14ac:dyDescent="0.2">
      <c r="A50" s="89" t="s">
        <v>168</v>
      </c>
      <c r="B50" s="40" t="s">
        <v>208</v>
      </c>
      <c r="C50" s="142" t="str">
        <f>C13</f>
        <v>2016.</v>
      </c>
      <c r="D50" s="90" t="s">
        <v>204</v>
      </c>
      <c r="E50" s="142" t="s">
        <v>307</v>
      </c>
    </row>
    <row r="51" spans="1:5" s="35" customFormat="1" ht="13.5" thickBot="1" x14ac:dyDescent="0.25">
      <c r="A51" s="43" t="s">
        <v>189</v>
      </c>
      <c r="B51" s="44" t="s">
        <v>156</v>
      </c>
      <c r="C51" s="45" t="s">
        <v>157</v>
      </c>
      <c r="D51" s="45" t="s">
        <v>158</v>
      </c>
      <c r="E51" s="46" t="s">
        <v>159</v>
      </c>
    </row>
    <row r="52" spans="1:5" s="22" customFormat="1" ht="24.95" customHeight="1" x14ac:dyDescent="0.2">
      <c r="A52" s="66" t="s">
        <v>221</v>
      </c>
      <c r="B52" s="96" t="s">
        <v>173</v>
      </c>
      <c r="C52" s="107">
        <v>0</v>
      </c>
      <c r="D52" s="108"/>
      <c r="E52" s="109">
        <v>0</v>
      </c>
    </row>
    <row r="53" spans="1:5" s="22" customFormat="1" ht="24.95" customHeight="1" x14ac:dyDescent="0.2">
      <c r="A53" s="69"/>
      <c r="B53" s="70" t="s">
        <v>174</v>
      </c>
      <c r="C53" s="105">
        <v>0</v>
      </c>
      <c r="D53" s="110"/>
      <c r="E53" s="111">
        <v>0</v>
      </c>
    </row>
    <row r="54" spans="1:5" s="22" customFormat="1" ht="24.95" customHeight="1" x14ac:dyDescent="0.2">
      <c r="A54" s="69" t="s">
        <v>222</v>
      </c>
      <c r="B54" s="97" t="s">
        <v>289</v>
      </c>
      <c r="C54" s="105">
        <v>0</v>
      </c>
      <c r="D54" s="110"/>
      <c r="E54" s="111">
        <v>0</v>
      </c>
    </row>
    <row r="55" spans="1:5" s="22" customFormat="1" ht="24.95" customHeight="1" x14ac:dyDescent="0.2">
      <c r="A55" s="69"/>
      <c r="B55" s="70" t="s">
        <v>175</v>
      </c>
      <c r="C55" s="105">
        <v>0</v>
      </c>
      <c r="D55" s="110"/>
      <c r="E55" s="111">
        <v>0</v>
      </c>
    </row>
    <row r="56" spans="1:5" s="22" customFormat="1" ht="24.95" customHeight="1" x14ac:dyDescent="0.2">
      <c r="A56" s="69" t="s">
        <v>223</v>
      </c>
      <c r="B56" s="166" t="s">
        <v>290</v>
      </c>
      <c r="C56" s="105">
        <v>0</v>
      </c>
      <c r="D56" s="110"/>
      <c r="E56" s="111">
        <v>0</v>
      </c>
    </row>
    <row r="57" spans="1:5" s="22" customFormat="1" ht="24.95" customHeight="1" x14ac:dyDescent="0.2">
      <c r="A57" s="69"/>
      <c r="B57" s="70" t="s">
        <v>176</v>
      </c>
      <c r="C57" s="105">
        <v>0</v>
      </c>
      <c r="D57" s="110"/>
      <c r="E57" s="111">
        <v>0</v>
      </c>
    </row>
    <row r="58" spans="1:5" s="22" customFormat="1" ht="24.95" customHeight="1" x14ac:dyDescent="0.2">
      <c r="A58" s="69" t="s">
        <v>224</v>
      </c>
      <c r="B58" s="97" t="s">
        <v>177</v>
      </c>
      <c r="C58" s="105">
        <v>0</v>
      </c>
      <c r="D58" s="110"/>
      <c r="E58" s="111">
        <v>0</v>
      </c>
    </row>
    <row r="59" spans="1:5" s="22" customFormat="1" ht="24.95" customHeight="1" x14ac:dyDescent="0.2">
      <c r="A59" s="69"/>
      <c r="B59" s="70" t="s">
        <v>178</v>
      </c>
      <c r="C59" s="105">
        <v>0</v>
      </c>
      <c r="D59" s="110"/>
      <c r="E59" s="111">
        <v>0</v>
      </c>
    </row>
    <row r="60" spans="1:5" s="22" customFormat="1" ht="24.95" customHeight="1" x14ac:dyDescent="0.2">
      <c r="A60" s="93" t="s">
        <v>225</v>
      </c>
      <c r="B60" s="168" t="s">
        <v>179</v>
      </c>
      <c r="C60" s="139">
        <v>0</v>
      </c>
      <c r="D60" s="118"/>
      <c r="E60" s="148">
        <v>0</v>
      </c>
    </row>
    <row r="61" spans="1:5" s="22" customFormat="1" ht="24.95" customHeight="1" thickBot="1" x14ac:dyDescent="0.25">
      <c r="A61" s="93"/>
      <c r="B61" s="70" t="s">
        <v>296</v>
      </c>
      <c r="C61" s="139">
        <v>0</v>
      </c>
      <c r="D61" s="118"/>
      <c r="E61" s="148">
        <v>0</v>
      </c>
    </row>
    <row r="62" spans="1:5" s="42" customFormat="1" ht="24.95" customHeight="1" thickBot="1" x14ac:dyDescent="0.25">
      <c r="A62" s="203" t="s">
        <v>102</v>
      </c>
      <c r="B62" s="204" t="s">
        <v>234</v>
      </c>
      <c r="C62" s="173">
        <f t="shared" ref="C62:E62" si="1">C52+C54+C56+C58+C61</f>
        <v>0</v>
      </c>
      <c r="D62" s="173"/>
      <c r="E62" s="173">
        <f t="shared" si="1"/>
        <v>0</v>
      </c>
    </row>
    <row r="63" spans="1:5" s="13" customFormat="1" ht="24.95" customHeight="1" x14ac:dyDescent="0.2">
      <c r="A63" s="66" t="s">
        <v>226</v>
      </c>
      <c r="B63" s="96" t="s">
        <v>291</v>
      </c>
      <c r="C63" s="151">
        <v>0</v>
      </c>
      <c r="D63" s="152"/>
      <c r="E63" s="153">
        <v>0</v>
      </c>
    </row>
    <row r="64" spans="1:5" s="13" customFormat="1" ht="24.95" customHeight="1" x14ac:dyDescent="0.2">
      <c r="A64" s="102"/>
      <c r="B64" s="70" t="s">
        <v>180</v>
      </c>
      <c r="C64" s="119">
        <v>0</v>
      </c>
      <c r="D64" s="120"/>
      <c r="E64" s="121">
        <v>0</v>
      </c>
    </row>
    <row r="65" spans="1:7" s="22" customFormat="1" ht="24.95" customHeight="1" x14ac:dyDescent="0.2">
      <c r="A65" s="69" t="s">
        <v>14</v>
      </c>
      <c r="B65" s="166" t="s">
        <v>292</v>
      </c>
      <c r="C65" s="105">
        <v>0</v>
      </c>
      <c r="D65" s="110"/>
      <c r="E65" s="111">
        <v>0</v>
      </c>
    </row>
    <row r="66" spans="1:7" s="22" customFormat="1" ht="24.95" customHeight="1" x14ac:dyDescent="0.2">
      <c r="A66" s="69"/>
      <c r="B66" s="70" t="s">
        <v>181</v>
      </c>
      <c r="C66" s="105">
        <v>0</v>
      </c>
      <c r="D66" s="110"/>
      <c r="E66" s="111">
        <v>0</v>
      </c>
    </row>
    <row r="67" spans="1:7" s="22" customFormat="1" ht="24.95" customHeight="1" x14ac:dyDescent="0.2">
      <c r="A67" s="69" t="s">
        <v>15</v>
      </c>
      <c r="B67" s="97" t="s">
        <v>293</v>
      </c>
      <c r="C67" s="105">
        <v>3291</v>
      </c>
      <c r="D67" s="110"/>
      <c r="E67" s="111">
        <v>1960</v>
      </c>
    </row>
    <row r="68" spans="1:7" s="22" customFormat="1" ht="24.95" customHeight="1" x14ac:dyDescent="0.2">
      <c r="A68" s="69"/>
      <c r="B68" s="70" t="s">
        <v>294</v>
      </c>
      <c r="C68" s="105">
        <v>0</v>
      </c>
      <c r="D68" s="110"/>
      <c r="E68" s="111">
        <v>0</v>
      </c>
    </row>
    <row r="69" spans="1:7" s="22" customFormat="1" ht="24.95" customHeight="1" x14ac:dyDescent="0.2">
      <c r="A69" s="69" t="s">
        <v>16</v>
      </c>
      <c r="B69" s="166" t="s">
        <v>295</v>
      </c>
      <c r="C69" s="105">
        <v>0</v>
      </c>
      <c r="D69" s="110"/>
      <c r="E69" s="111">
        <v>0</v>
      </c>
    </row>
    <row r="70" spans="1:7" s="22" customFormat="1" ht="24.95" customHeight="1" x14ac:dyDescent="0.2">
      <c r="A70" s="93" t="s">
        <v>17</v>
      </c>
      <c r="B70" s="169" t="s">
        <v>182</v>
      </c>
      <c r="C70" s="139">
        <v>1</v>
      </c>
      <c r="D70" s="118"/>
      <c r="E70" s="148">
        <v>1</v>
      </c>
    </row>
    <row r="71" spans="1:7" s="22" customFormat="1" ht="24.95" customHeight="1" thickBot="1" x14ac:dyDescent="0.25">
      <c r="A71" s="93"/>
      <c r="B71" s="167" t="s">
        <v>297</v>
      </c>
      <c r="C71" s="139">
        <v>0</v>
      </c>
      <c r="D71" s="118"/>
      <c r="E71" s="148">
        <v>0</v>
      </c>
    </row>
    <row r="72" spans="1:7" s="42" customFormat="1" ht="24.95" customHeight="1" thickBot="1" x14ac:dyDescent="0.25">
      <c r="A72" s="203" t="s">
        <v>103</v>
      </c>
      <c r="B72" s="204" t="s">
        <v>298</v>
      </c>
      <c r="C72" s="173">
        <v>3292</v>
      </c>
      <c r="D72" s="173"/>
      <c r="E72" s="173">
        <v>1961</v>
      </c>
    </row>
    <row r="73" spans="1:7" s="42" customFormat="1" ht="24.95" customHeight="1" thickBot="1" x14ac:dyDescent="0.25">
      <c r="A73" s="203" t="s">
        <v>104</v>
      </c>
      <c r="B73" s="204" t="s">
        <v>235</v>
      </c>
      <c r="C73" s="173">
        <v>-3292</v>
      </c>
      <c r="D73" s="188"/>
      <c r="E73" s="174">
        <f>+E62-E72</f>
        <v>-1961</v>
      </c>
    </row>
    <row r="74" spans="1:7" s="42" customFormat="1" ht="24.95" customHeight="1" thickBot="1" x14ac:dyDescent="0.25">
      <c r="A74" s="203" t="s">
        <v>105</v>
      </c>
      <c r="B74" s="204" t="s">
        <v>242</v>
      </c>
      <c r="C74" s="173">
        <v>-16380</v>
      </c>
      <c r="D74" s="188"/>
      <c r="E74" s="174">
        <f>E36+E73</f>
        <v>21905</v>
      </c>
    </row>
    <row r="75" spans="1:7" s="13" customFormat="1" ht="24.95" customHeight="1" thickBot="1" x14ac:dyDescent="0.25">
      <c r="A75" s="203" t="s">
        <v>106</v>
      </c>
      <c r="B75" s="204" t="s">
        <v>108</v>
      </c>
      <c r="C75" s="205">
        <v>1548</v>
      </c>
      <c r="D75" s="188"/>
      <c r="E75" s="205">
        <v>3149</v>
      </c>
    </row>
    <row r="76" spans="1:7" s="42" customFormat="1" ht="24.95" customHeight="1" thickBot="1" x14ac:dyDescent="0.25">
      <c r="A76" s="203" t="s">
        <v>107</v>
      </c>
      <c r="B76" s="204" t="s">
        <v>243</v>
      </c>
      <c r="C76" s="173">
        <v>-17928</v>
      </c>
      <c r="D76" s="188"/>
      <c r="E76" s="174">
        <f>E74-E75</f>
        <v>18756</v>
      </c>
    </row>
    <row r="77" spans="1:7" s="33" customFormat="1" x14ac:dyDescent="0.2">
      <c r="C77" s="34"/>
      <c r="D77" s="34"/>
      <c r="E77" s="34"/>
      <c r="G77" s="130"/>
    </row>
    <row r="78" spans="1:7" s="33" customFormat="1" x14ac:dyDescent="0.2">
      <c r="C78" s="34"/>
      <c r="D78" s="34"/>
      <c r="E78" s="34"/>
    </row>
    <row r="79" spans="1:7" s="33" customFormat="1" x14ac:dyDescent="0.2">
      <c r="C79" s="34"/>
      <c r="D79" s="34"/>
      <c r="E79" s="34"/>
    </row>
    <row r="80" spans="1:7" s="33" customFormat="1" x14ac:dyDescent="0.2">
      <c r="C80" s="34"/>
      <c r="D80" s="34"/>
      <c r="E80" s="34"/>
    </row>
    <row r="81" spans="1:7" s="33" customFormat="1" x14ac:dyDescent="0.2">
      <c r="C81" s="34"/>
      <c r="D81" s="34"/>
      <c r="E81" s="34"/>
    </row>
    <row r="82" spans="1:7" x14ac:dyDescent="0.2">
      <c r="A82" s="34" t="str">
        <f>'Mérleg aktívák'!A93</f>
        <v>Ajka, 2018. március 31.</v>
      </c>
      <c r="B82" s="34"/>
      <c r="C82" s="53"/>
      <c r="D82" s="53"/>
      <c r="E82" s="54" t="s">
        <v>199</v>
      </c>
      <c r="G82" s="33"/>
    </row>
    <row r="83" spans="1:7" s="55" customFormat="1" ht="12.75" customHeight="1" x14ac:dyDescent="0.2">
      <c r="B83" s="56" t="s">
        <v>201</v>
      </c>
      <c r="C83" s="235" t="s">
        <v>200</v>
      </c>
      <c r="D83" s="235"/>
      <c r="E83" s="235"/>
      <c r="G83" s="131"/>
    </row>
    <row r="84" spans="1:7" s="55" customFormat="1" ht="11.25" x14ac:dyDescent="0.2">
      <c r="C84" s="88"/>
      <c r="D84" s="88"/>
      <c r="E84" s="88"/>
    </row>
    <row r="85" spans="1:7" x14ac:dyDescent="0.2">
      <c r="G85" s="55"/>
    </row>
  </sheetData>
  <customSheetViews>
    <customSheetView guid="{D7D6F791-06B9-494D-AA5C-5B554DC60D3B}" scale="75" showRuler="0" topLeftCell="A22">
      <selection activeCell="E64" sqref="E64"/>
      <rowBreaks count="1" manualBreakCount="1">
        <brk id="40" max="16383" man="1"/>
      </rowBreaks>
      <pageMargins left="0.75" right="0.75" top="1" bottom="1" header="0.5" footer="0.5"/>
      <pageSetup paperSize="9" scale="70" orientation="portrait" r:id="rId1"/>
      <headerFooter alignWithMargins="0"/>
    </customSheetView>
  </customSheetViews>
  <mergeCells count="7">
    <mergeCell ref="C6:D6"/>
    <mergeCell ref="A9:C9"/>
    <mergeCell ref="A10:C10"/>
    <mergeCell ref="C83:E83"/>
    <mergeCell ref="C43:D43"/>
    <mergeCell ref="A46:C46"/>
    <mergeCell ref="A47:C47"/>
  </mergeCells>
  <phoneticPr fontId="1" type="noConversion"/>
  <pageMargins left="0.59055118110236227" right="0.59055118110236227" top="0.59055118110236227" bottom="0.59055118110236227" header="0.39370078740157483" footer="0.39370078740157483"/>
  <pageSetup paperSize="9" scale="70" orientation="portrait" horizontalDpi="4294967293" verticalDpi="4294967293" r:id="rId2"/>
  <headerFooter alignWithMargins="0"/>
  <rowBreaks count="1" manualBreakCount="1">
    <brk id="37" max="16383" man="1"/>
  </rowBreaks>
  <ignoredErrors>
    <ignoredError sqref="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Mérleg aktívák</vt:lpstr>
      <vt:lpstr>előlap 2017</vt:lpstr>
      <vt:lpstr>Mérleg passzívák</vt:lpstr>
      <vt:lpstr>Eredménykimutatás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Könyvvizsgálati dokumentáció</dc:title>
  <dc:creator>User</dc:creator>
  <cp:lastModifiedBy>User</cp:lastModifiedBy>
  <cp:lastPrinted>2018-03-23T12:23:52Z</cp:lastPrinted>
  <dcterms:created xsi:type="dcterms:W3CDTF">2002-10-21T12:55:36Z</dcterms:created>
  <dcterms:modified xsi:type="dcterms:W3CDTF">2018-03-23T12:34:39Z</dcterms:modified>
</cp:coreProperties>
</file>